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kraje" sheetId="1" r:id="rId1"/>
    <sheet name="nehodovost v CR" sheetId="2" r:id="rId2"/>
  </sheets>
  <definedNames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<sst xmlns="http://schemas.openxmlformats.org/spreadsheetml/2006/main" count="206" uniqueCount="63">
  <si>
    <t>DOPRAVNÍ NEHODOVOST V SEVEROČESKÉM KRAJI</t>
  </si>
  <si>
    <t>Tab. č. 1 - Porovnání nehodovosti podle následků.</t>
  </si>
  <si>
    <t>CELKEM DN</t>
  </si>
  <si>
    <t>Usmrceno osob</t>
  </si>
  <si>
    <t>Těžce zraněno</t>
  </si>
  <si>
    <t>Lehce zraněno</t>
  </si>
  <si>
    <t>Celkem DN</t>
  </si>
  <si>
    <t>Rychlost</t>
  </si>
  <si>
    <t>Předjíždění</t>
  </si>
  <si>
    <t>Přednost</t>
  </si>
  <si>
    <t>Způsob jízdy</t>
  </si>
  <si>
    <t>Alkohol u viníka</t>
  </si>
  <si>
    <t>DN řidiči mot.voz.</t>
  </si>
  <si>
    <t>DN chodci</t>
  </si>
  <si>
    <t>Z toho děti</t>
  </si>
  <si>
    <t>V obci</t>
  </si>
  <si>
    <t>Mimo obec</t>
  </si>
  <si>
    <t>Rozdíl</t>
  </si>
  <si>
    <t>Česká Lípa</t>
  </si>
  <si>
    <t>Děčín</t>
  </si>
  <si>
    <t>Chomutov</t>
  </si>
  <si>
    <t>Jablonec n. N.</t>
  </si>
  <si>
    <t>Liberec</t>
  </si>
  <si>
    <t>Litoměřice</t>
  </si>
  <si>
    <t>Louny</t>
  </si>
  <si>
    <t>Most</t>
  </si>
  <si>
    <t>Teplice</t>
  </si>
  <si>
    <t>Ústí n.L.</t>
  </si>
  <si>
    <t>CELKEM</t>
  </si>
  <si>
    <t>DOPRAVNÍ NEHODOVOST V LIBERECKÉM A ÚSTECKÉM KRAJI</t>
  </si>
  <si>
    <t>Liberecký kr.</t>
  </si>
  <si>
    <t>Jablonec n.N.</t>
  </si>
  <si>
    <t>Semily</t>
  </si>
  <si>
    <t>Ústecký kraj</t>
  </si>
  <si>
    <t xml:space="preserve"> rozdíl</t>
  </si>
  <si>
    <t>úmrtí</t>
  </si>
  <si>
    <t>Praha</t>
  </si>
  <si>
    <t>Středočeský</t>
  </si>
  <si>
    <t>Jihočeský</t>
  </si>
  <si>
    <t>Západočeský</t>
  </si>
  <si>
    <t>Severočeský</t>
  </si>
  <si>
    <t>Východočeský</t>
  </si>
  <si>
    <t>Jihomoravský</t>
  </si>
  <si>
    <t>Severomoravský</t>
  </si>
  <si>
    <t>CELKEM  ČR</t>
  </si>
  <si>
    <t>X</t>
  </si>
  <si>
    <t xml:space="preserve"> </t>
  </si>
  <si>
    <t>Hmotná škoda (x100)</t>
  </si>
  <si>
    <t>těžká újma</t>
  </si>
  <si>
    <t>pořadí v počtu DN</t>
  </si>
  <si>
    <t>Kraj</t>
  </si>
  <si>
    <t>lehká újma</t>
  </si>
  <si>
    <t>Tab.č. 2 - Porovnání nehodovosti podle viníka DN.</t>
  </si>
  <si>
    <t>Zpracoval:  kpt. Mocek M.</t>
  </si>
  <si>
    <t>Podíl alkoholu v % na DN</t>
  </si>
  <si>
    <t>Tab.č. 2 - Porovnání nehodovosti podle viníka  DN.</t>
  </si>
  <si>
    <t>Tab.č. 3 - Porovnání nehodovosti podle sledovaných příčin a místa DN</t>
  </si>
  <si>
    <t>Liberecký kraj</t>
  </si>
  <si>
    <t>Podíl chodců v % na DN</t>
  </si>
  <si>
    <t>DI ÚOVS PČR</t>
  </si>
  <si>
    <t>KONTROLA</t>
  </si>
  <si>
    <t xml:space="preserve">Za období od 1.ledna do 31.března 2009 </t>
  </si>
  <si>
    <t>Dopravní nehodovost v ČR  za období leden až březen  2009  porovnání s stejným obdobím r. 2008.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</si>
</sst>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"/>
    <numFmt numFmtId="165" formatCode="#,##0.00&quot;Kč&quot;"/>
    <numFmt numFmtId="166" formatCode="#.##0.00,&quot;Kč&quot;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color indexed="10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i/>
      <sz val="12"/>
      <color indexed="8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sz val="12"/>
      <color indexed="56"/>
      <name val="Arial Narrow"/>
      <family val="2"/>
    </font>
    <font>
      <b/>
      <i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0"/>
      <name val="Arial Narrow"/>
      <family val="2"/>
    </font>
    <font>
      <i/>
      <sz val="10"/>
      <name val="Arial Narrow"/>
      <family val="2"/>
    </font>
    <font>
      <b/>
      <u val="single"/>
      <sz val="16"/>
      <name val="Arial Narrow"/>
      <family val="2"/>
    </font>
    <font>
      <u val="single"/>
      <sz val="18"/>
      <name val="Arial Narrow"/>
      <family val="2"/>
    </font>
    <font>
      <sz val="14"/>
      <name val="Arial Narrow"/>
      <family val="2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12" fillId="0" borderId="2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30" fillId="2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32" fillId="0" borderId="11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3" fontId="16" fillId="0" borderId="13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10" fontId="16" fillId="0" borderId="17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3" fontId="16" fillId="0" borderId="19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3" fontId="16" fillId="0" borderId="16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3" fontId="16" fillId="0" borderId="2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3" fontId="16" fillId="0" borderId="25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3" fontId="16" fillId="0" borderId="26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3" fontId="18" fillId="0" borderId="29" xfId="0" applyNumberFormat="1" applyFont="1" applyBorder="1" applyAlignment="1">
      <alignment horizontal="center" vertical="center"/>
    </xf>
    <xf numFmtId="3" fontId="19" fillId="0" borderId="29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10" fontId="18" fillId="0" borderId="30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3" fontId="18" fillId="0" borderId="32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3" fontId="14" fillId="0" borderId="13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3" fontId="14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3" fontId="14" fillId="0" borderId="16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3" fontId="14" fillId="0" borderId="22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3" fontId="14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3" fontId="18" fillId="0" borderId="37" xfId="0" applyNumberFormat="1" applyFont="1" applyBorder="1" applyAlignment="1">
      <alignment horizontal="center" vertical="center"/>
    </xf>
    <xf numFmtId="3" fontId="19" fillId="0" borderId="37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3" fontId="19" fillId="0" borderId="39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3" fontId="17" fillId="0" borderId="16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vertical="center"/>
    </xf>
    <xf numFmtId="3" fontId="16" fillId="0" borderId="34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3" fontId="16" fillId="0" borderId="40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vertical="center"/>
    </xf>
    <xf numFmtId="3" fontId="18" fillId="0" borderId="7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3" fontId="18" fillId="0" borderId="43" xfId="0" applyNumberFormat="1" applyFont="1" applyBorder="1" applyAlignment="1">
      <alignment horizontal="center" vertical="center"/>
    </xf>
    <xf numFmtId="3" fontId="19" fillId="0" borderId="44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Continuous" vertical="center"/>
    </xf>
    <xf numFmtId="0" fontId="9" fillId="0" borderId="45" xfId="0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3" fontId="19" fillId="0" borderId="49" xfId="0" applyNumberFormat="1" applyFont="1" applyBorder="1" applyAlignment="1">
      <alignment horizontal="center" vertical="center"/>
    </xf>
    <xf numFmtId="0" fontId="34" fillId="2" borderId="50" xfId="0" applyFont="1" applyFill="1" applyBorder="1" applyAlignment="1">
      <alignment vertical="center"/>
    </xf>
    <xf numFmtId="0" fontId="20" fillId="2" borderId="51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3" fontId="19" fillId="0" borderId="52" xfId="0" applyNumberFormat="1" applyFont="1" applyBorder="1" applyAlignment="1">
      <alignment horizontal="center" vertical="center"/>
    </xf>
    <xf numFmtId="10" fontId="16" fillId="0" borderId="3" xfId="0" applyNumberFormat="1" applyFont="1" applyBorder="1" applyAlignment="1">
      <alignment horizontal="center" vertical="center"/>
    </xf>
    <xf numFmtId="10" fontId="16" fillId="0" borderId="13" xfId="0" applyNumberFormat="1" applyFont="1" applyBorder="1" applyAlignment="1">
      <alignment horizontal="center" vertical="center"/>
    </xf>
    <xf numFmtId="10" fontId="18" fillId="0" borderId="41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0" fontId="18" fillId="0" borderId="7" xfId="0" applyNumberFormat="1" applyFont="1" applyBorder="1" applyAlignment="1">
      <alignment horizontal="center" vertical="center"/>
    </xf>
    <xf numFmtId="10" fontId="18" fillId="0" borderId="37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9" fillId="0" borderId="33" xfId="0" applyFont="1" applyBorder="1" applyAlignment="1">
      <alignment vertical="center"/>
    </xf>
    <xf numFmtId="3" fontId="10" fillId="0" borderId="53" xfId="0" applyNumberFormat="1" applyFont="1" applyBorder="1" applyAlignment="1">
      <alignment horizontal="center" vertical="center"/>
    </xf>
    <xf numFmtId="3" fontId="10" fillId="0" borderId="54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18" fillId="0" borderId="55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8" fillId="0" borderId="56" xfId="0" applyNumberFormat="1" applyFont="1" applyFill="1" applyBorder="1" applyAlignment="1">
      <alignment horizontal="center"/>
    </xf>
    <xf numFmtId="3" fontId="30" fillId="2" borderId="16" xfId="0" applyNumberFormat="1" applyFont="1" applyFill="1" applyBorder="1" applyAlignment="1" applyProtection="1">
      <alignment horizontal="center"/>
      <protection/>
    </xf>
    <xf numFmtId="3" fontId="31" fillId="2" borderId="16" xfId="0" applyNumberFormat="1" applyFont="1" applyFill="1" applyBorder="1" applyAlignment="1" applyProtection="1">
      <alignment horizontal="center"/>
      <protection/>
    </xf>
    <xf numFmtId="3" fontId="28" fillId="2" borderId="56" xfId="0" applyNumberFormat="1" applyFont="1" applyFill="1" applyBorder="1" applyAlignment="1">
      <alignment horizontal="center"/>
    </xf>
    <xf numFmtId="3" fontId="14" fillId="0" borderId="34" xfId="0" applyNumberFormat="1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center"/>
    </xf>
    <xf numFmtId="3" fontId="18" fillId="0" borderId="57" xfId="0" applyNumberFormat="1" applyFont="1" applyFill="1" applyBorder="1" applyAlignment="1">
      <alignment horizontal="center"/>
    </xf>
    <xf numFmtId="3" fontId="32" fillId="0" borderId="37" xfId="0" applyNumberFormat="1" applyFont="1" applyFill="1" applyBorder="1" applyAlignment="1">
      <alignment horizontal="center"/>
    </xf>
    <xf numFmtId="3" fontId="33" fillId="0" borderId="37" xfId="0" applyNumberFormat="1" applyFont="1" applyFill="1" applyBorder="1" applyAlignment="1">
      <alignment horizontal="center"/>
    </xf>
    <xf numFmtId="10" fontId="16" fillId="0" borderId="34" xfId="0" applyNumberFormat="1" applyFont="1" applyBorder="1" applyAlignment="1">
      <alignment horizontal="center" vertical="center"/>
    </xf>
    <xf numFmtId="0" fontId="34" fillId="2" borderId="1" xfId="0" applyFont="1" applyFill="1" applyBorder="1" applyAlignment="1">
      <alignment vertical="center"/>
    </xf>
    <xf numFmtId="0" fontId="17" fillId="0" borderId="15" xfId="0" applyFont="1" applyBorder="1" applyAlignment="1">
      <alignment vertical="center"/>
    </xf>
    <xf numFmtId="10" fontId="19" fillId="0" borderId="39" xfId="0" applyNumberFormat="1" applyFont="1" applyBorder="1" applyAlignment="1">
      <alignment horizontal="center" vertical="center"/>
    </xf>
    <xf numFmtId="10" fontId="16" fillId="0" borderId="54" xfId="0" applyNumberFormat="1" applyFont="1" applyBorder="1" applyAlignment="1">
      <alignment horizontal="center" vertical="center"/>
    </xf>
    <xf numFmtId="10" fontId="19" fillId="0" borderId="44" xfId="0" applyNumberFormat="1" applyFont="1" applyBorder="1" applyAlignment="1">
      <alignment horizontal="center" vertical="center"/>
    </xf>
    <xf numFmtId="3" fontId="14" fillId="0" borderId="54" xfId="0" applyNumberFormat="1" applyFont="1" applyBorder="1" applyAlignment="1">
      <alignment horizontal="center" vertical="center"/>
    </xf>
    <xf numFmtId="3" fontId="16" fillId="0" borderId="54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16" fillId="0" borderId="61" xfId="0" applyFont="1" applyBorder="1" applyAlignment="1">
      <alignment vertical="center"/>
    </xf>
    <xf numFmtId="0" fontId="16" fillId="0" borderId="62" xfId="0" applyFont="1" applyBorder="1" applyAlignment="1">
      <alignment vertical="center"/>
    </xf>
    <xf numFmtId="0" fontId="13" fillId="0" borderId="64" xfId="0" applyFont="1" applyBorder="1" applyAlignment="1">
      <alignment horizontal="centerContinuous" vertical="center"/>
    </xf>
    <xf numFmtId="3" fontId="11" fillId="0" borderId="17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3" fontId="8" fillId="2" borderId="46" xfId="0" applyNumberFormat="1" applyFont="1" applyFill="1" applyBorder="1" applyAlignment="1">
      <alignment vertical="center"/>
    </xf>
    <xf numFmtId="3" fontId="8" fillId="2" borderId="60" xfId="0" applyNumberFormat="1" applyFont="1" applyFill="1" applyBorder="1" applyAlignment="1">
      <alignment vertical="center"/>
    </xf>
    <xf numFmtId="3" fontId="8" fillId="2" borderId="65" xfId="0" applyNumberFormat="1" applyFont="1" applyFill="1" applyBorder="1" applyAlignment="1">
      <alignment vertical="center"/>
    </xf>
    <xf numFmtId="3" fontId="14" fillId="2" borderId="66" xfId="0" applyNumberFormat="1" applyFont="1" applyFill="1" applyBorder="1" applyAlignment="1">
      <alignment horizontal="center" vertical="center"/>
    </xf>
    <xf numFmtId="3" fontId="14" fillId="2" borderId="67" xfId="0" applyNumberFormat="1" applyFont="1" applyFill="1" applyBorder="1" applyAlignment="1">
      <alignment horizontal="center" vertical="center"/>
    </xf>
    <xf numFmtId="3" fontId="9" fillId="2" borderId="67" xfId="0" applyNumberFormat="1" applyFont="1" applyFill="1" applyBorder="1" applyAlignment="1">
      <alignment horizontal="center" vertical="center"/>
    </xf>
    <xf numFmtId="3" fontId="11" fillId="2" borderId="67" xfId="0" applyNumberFormat="1" applyFont="1" applyFill="1" applyBorder="1" applyAlignment="1">
      <alignment horizontal="center" vertical="center"/>
    </xf>
    <xf numFmtId="3" fontId="11" fillId="2" borderId="68" xfId="0" applyNumberFormat="1" applyFont="1" applyFill="1" applyBorder="1" applyAlignment="1">
      <alignment horizontal="center" vertical="center"/>
    </xf>
    <xf numFmtId="3" fontId="8" fillId="2" borderId="66" xfId="0" applyNumberFormat="1" applyFont="1" applyFill="1" applyBorder="1" applyAlignment="1">
      <alignment vertical="center"/>
    </xf>
    <xf numFmtId="3" fontId="8" fillId="2" borderId="67" xfId="0" applyNumberFormat="1" applyFont="1" applyFill="1" applyBorder="1" applyAlignment="1">
      <alignment vertical="center"/>
    </xf>
    <xf numFmtId="3" fontId="14" fillId="2" borderId="67" xfId="0" applyNumberFormat="1" applyFont="1" applyFill="1" applyBorder="1" applyAlignment="1">
      <alignment vertical="center"/>
    </xf>
    <xf numFmtId="3" fontId="11" fillId="2" borderId="67" xfId="0" applyNumberFormat="1" applyFont="1" applyFill="1" applyBorder="1" applyAlignment="1">
      <alignment vertical="center"/>
    </xf>
    <xf numFmtId="3" fontId="24" fillId="2" borderId="67" xfId="0" applyNumberFormat="1" applyFont="1" applyFill="1" applyBorder="1" applyAlignment="1">
      <alignment vertical="center"/>
    </xf>
    <xf numFmtId="3" fontId="24" fillId="2" borderId="68" xfId="0" applyNumberFormat="1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18" fillId="0" borderId="24" xfId="0" applyNumberFormat="1" applyFont="1" applyBorder="1" applyAlignment="1">
      <alignment horizontal="center" vertical="center"/>
    </xf>
    <xf numFmtId="3" fontId="19" fillId="0" borderId="25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9" fillId="0" borderId="27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12" fillId="0" borderId="45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3" fillId="2" borderId="7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workbookViewId="0" topLeftCell="A1">
      <selection activeCell="A2" sqref="A2"/>
    </sheetView>
  </sheetViews>
  <sheetFormatPr defaultColWidth="9.140625" defaultRowHeight="12.75"/>
  <cols>
    <col min="1" max="1" width="14.421875" style="29" customWidth="1"/>
    <col min="2" max="10" width="9.140625" style="29" customWidth="1"/>
    <col min="11" max="12" width="12.8515625" style="29" customWidth="1"/>
    <col min="13" max="13" width="0.13671875" style="29" customWidth="1"/>
    <col min="14" max="14" width="16.140625" style="29" customWidth="1"/>
    <col min="15" max="15" width="9.140625" style="29" customWidth="1"/>
    <col min="16" max="16" width="10.57421875" style="29" customWidth="1"/>
    <col min="17" max="20" width="9.140625" style="29" customWidth="1"/>
    <col min="21" max="21" width="14.421875" style="29" customWidth="1"/>
    <col min="22" max="22" width="10.421875" style="29" customWidth="1"/>
    <col min="23" max="23" width="11.140625" style="29" customWidth="1"/>
    <col min="24" max="24" width="14.8515625" style="29" customWidth="1"/>
    <col min="25" max="25" width="14.00390625" style="29" customWidth="1"/>
    <col min="26" max="26" width="10.421875" style="29" customWidth="1"/>
    <col min="27" max="16384" width="9.140625" style="29" customWidth="1"/>
  </cols>
  <sheetData>
    <row r="1" spans="1:38" ht="18">
      <c r="A1" s="2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38" ht="12.7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38" ht="15" customHeight="1">
      <c r="A3" s="110" t="s">
        <v>61</v>
      </c>
      <c r="B3" s="28"/>
      <c r="C3" s="30"/>
      <c r="D3" s="28"/>
      <c r="E3" s="28"/>
      <c r="F3" s="28" t="s">
        <v>46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38" ht="15" customHeight="1">
      <c r="A4" s="31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32" t="s">
        <v>55</v>
      </c>
      <c r="O4" s="28"/>
      <c r="P4" s="28"/>
      <c r="Q4" s="28"/>
      <c r="R4" s="28"/>
      <c r="S4" s="28" t="s">
        <v>46</v>
      </c>
      <c r="T4" s="28"/>
      <c r="U4" s="28"/>
      <c r="V4" s="28"/>
      <c r="W4" s="28"/>
      <c r="X4" s="28"/>
      <c r="Y4" s="32" t="s">
        <v>56</v>
      </c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</row>
    <row r="5" spans="1:38" ht="13.5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</row>
    <row r="6" spans="1:37" ht="32.25" customHeight="1" thickBot="1">
      <c r="A6" s="3" t="s">
        <v>59</v>
      </c>
      <c r="B6" s="4" t="s">
        <v>2</v>
      </c>
      <c r="C6" s="4"/>
      <c r="D6" s="4"/>
      <c r="E6" s="5" t="s">
        <v>3</v>
      </c>
      <c r="F6" s="5"/>
      <c r="G6" s="5" t="s">
        <v>4</v>
      </c>
      <c r="H6" s="5"/>
      <c r="I6" s="5" t="s">
        <v>5</v>
      </c>
      <c r="J6" s="5"/>
      <c r="K6" s="5" t="s">
        <v>47</v>
      </c>
      <c r="L6" s="5"/>
      <c r="M6" s="6"/>
      <c r="N6" s="3" t="s">
        <v>59</v>
      </c>
      <c r="O6" s="182" t="s">
        <v>12</v>
      </c>
      <c r="P6" s="183"/>
      <c r="Q6" s="182" t="s">
        <v>13</v>
      </c>
      <c r="R6" s="190"/>
      <c r="S6" s="182" t="s">
        <v>14</v>
      </c>
      <c r="T6" s="190"/>
      <c r="U6" s="191" t="s">
        <v>58</v>
      </c>
      <c r="V6" s="182" t="s">
        <v>11</v>
      </c>
      <c r="W6" s="190"/>
      <c r="X6" s="193" t="s">
        <v>54</v>
      </c>
      <c r="Y6" s="3" t="s">
        <v>59</v>
      </c>
      <c r="Z6" s="195" t="s">
        <v>7</v>
      </c>
      <c r="AA6" s="183"/>
      <c r="AB6" s="4" t="s">
        <v>8</v>
      </c>
      <c r="AC6" s="4"/>
      <c r="AD6" s="4" t="s">
        <v>9</v>
      </c>
      <c r="AE6" s="4"/>
      <c r="AF6" s="4" t="s">
        <v>10</v>
      </c>
      <c r="AG6" s="102"/>
      <c r="AH6" s="182" t="s">
        <v>15</v>
      </c>
      <c r="AI6" s="183"/>
      <c r="AJ6" s="182" t="s">
        <v>16</v>
      </c>
      <c r="AK6" s="184"/>
    </row>
    <row r="7" spans="1:37" ht="17.25" customHeight="1" thickBot="1">
      <c r="A7" s="3"/>
      <c r="B7" s="33">
        <v>2008</v>
      </c>
      <c r="C7" s="33">
        <v>2009</v>
      </c>
      <c r="D7" s="34" t="s">
        <v>17</v>
      </c>
      <c r="E7" s="33">
        <v>2009</v>
      </c>
      <c r="F7" s="34" t="s">
        <v>17</v>
      </c>
      <c r="G7" s="33">
        <v>2009</v>
      </c>
      <c r="H7" s="34" t="s">
        <v>17</v>
      </c>
      <c r="I7" s="33">
        <v>2009</v>
      </c>
      <c r="J7" s="34" t="s">
        <v>17</v>
      </c>
      <c r="K7" s="33">
        <v>2009</v>
      </c>
      <c r="L7" s="34" t="s">
        <v>17</v>
      </c>
      <c r="M7" s="35"/>
      <c r="N7" s="6"/>
      <c r="O7" s="33">
        <v>2009</v>
      </c>
      <c r="P7" s="34" t="s">
        <v>17</v>
      </c>
      <c r="Q7" s="33">
        <v>2009</v>
      </c>
      <c r="R7" s="34" t="s">
        <v>17</v>
      </c>
      <c r="S7" s="33">
        <v>2009</v>
      </c>
      <c r="T7" s="34" t="s">
        <v>17</v>
      </c>
      <c r="U7" s="192"/>
      <c r="V7" s="33">
        <v>2009</v>
      </c>
      <c r="W7" s="34" t="s">
        <v>17</v>
      </c>
      <c r="X7" s="194"/>
      <c r="Y7" s="27"/>
      <c r="Z7" s="33">
        <v>2009</v>
      </c>
      <c r="AA7" s="34" t="s">
        <v>17</v>
      </c>
      <c r="AB7" s="33">
        <v>2009</v>
      </c>
      <c r="AC7" s="34" t="s">
        <v>17</v>
      </c>
      <c r="AD7" s="33">
        <v>2009</v>
      </c>
      <c r="AE7" s="34" t="s">
        <v>17</v>
      </c>
      <c r="AF7" s="33">
        <v>2009</v>
      </c>
      <c r="AG7" s="103" t="s">
        <v>17</v>
      </c>
      <c r="AH7" s="33">
        <v>2009</v>
      </c>
      <c r="AI7" s="34" t="s">
        <v>17</v>
      </c>
      <c r="AJ7" s="33">
        <v>2009</v>
      </c>
      <c r="AK7" s="36" t="s">
        <v>17</v>
      </c>
    </row>
    <row r="8" spans="1:37" ht="17.25" customHeight="1">
      <c r="A8" s="37" t="s">
        <v>18</v>
      </c>
      <c r="B8" s="38">
        <f aca="true" t="shared" si="0" ref="B8:B18">SUM(C8-D8)</f>
        <v>421</v>
      </c>
      <c r="C8" s="38">
        <v>279</v>
      </c>
      <c r="D8" s="39">
        <v>-142</v>
      </c>
      <c r="E8" s="38">
        <v>4</v>
      </c>
      <c r="F8" s="39">
        <v>2</v>
      </c>
      <c r="G8" s="38">
        <v>8</v>
      </c>
      <c r="H8" s="39">
        <v>-1</v>
      </c>
      <c r="I8" s="38">
        <v>77</v>
      </c>
      <c r="J8" s="39">
        <v>-7</v>
      </c>
      <c r="K8" s="38">
        <v>174343</v>
      </c>
      <c r="L8" s="39">
        <v>-43823</v>
      </c>
      <c r="M8" s="40"/>
      <c r="N8" s="41" t="s">
        <v>18</v>
      </c>
      <c r="O8" s="38">
        <v>245</v>
      </c>
      <c r="P8" s="39">
        <v>-128</v>
      </c>
      <c r="Q8" s="39">
        <v>1</v>
      </c>
      <c r="R8" s="39">
        <v>-1</v>
      </c>
      <c r="S8" s="44">
        <v>1</v>
      </c>
      <c r="T8" s="39">
        <v>-1</v>
      </c>
      <c r="U8" s="112">
        <f aca="true" t="shared" si="1" ref="U8:U19">SUM(Q8/C8)</f>
        <v>0.0035842293906810036</v>
      </c>
      <c r="V8" s="44">
        <v>14</v>
      </c>
      <c r="W8" s="39">
        <v>-11</v>
      </c>
      <c r="X8" s="42">
        <f aca="true" t="shared" si="2" ref="X8:X19">SUM(V8/C8)</f>
        <v>0.05017921146953405</v>
      </c>
      <c r="Y8" s="43" t="s">
        <v>18</v>
      </c>
      <c r="Z8" s="44">
        <v>77</v>
      </c>
      <c r="AA8" s="39">
        <v>-10</v>
      </c>
      <c r="AB8" s="38">
        <v>6</v>
      </c>
      <c r="AC8" s="39">
        <v>-6</v>
      </c>
      <c r="AD8" s="38">
        <v>31</v>
      </c>
      <c r="AE8" s="39">
        <v>-10</v>
      </c>
      <c r="AF8" s="38">
        <v>131</v>
      </c>
      <c r="AG8" s="104">
        <v>-102</v>
      </c>
      <c r="AH8" s="38">
        <v>139</v>
      </c>
      <c r="AI8" s="39">
        <v>-97</v>
      </c>
      <c r="AJ8" s="38">
        <f aca="true" t="shared" si="3" ref="AJ8:AJ18">SUM(C8-AH8)</f>
        <v>140</v>
      </c>
      <c r="AK8" s="45">
        <v>-45</v>
      </c>
    </row>
    <row r="9" spans="1:37" ht="17.25" customHeight="1">
      <c r="A9" s="46" t="s">
        <v>19</v>
      </c>
      <c r="B9" s="47">
        <f t="shared" si="0"/>
        <v>456</v>
      </c>
      <c r="C9" s="47">
        <v>324</v>
      </c>
      <c r="D9" s="48">
        <v>-132</v>
      </c>
      <c r="E9" s="47">
        <v>3</v>
      </c>
      <c r="F9" s="48">
        <v>0</v>
      </c>
      <c r="G9" s="47">
        <v>6</v>
      </c>
      <c r="H9" s="48">
        <v>-1</v>
      </c>
      <c r="I9" s="47">
        <v>46</v>
      </c>
      <c r="J9" s="48">
        <v>-1</v>
      </c>
      <c r="K9" s="47">
        <v>138962</v>
      </c>
      <c r="L9" s="48">
        <v>-26359</v>
      </c>
      <c r="M9" s="40"/>
      <c r="N9" s="49" t="s">
        <v>19</v>
      </c>
      <c r="O9" s="47">
        <v>297</v>
      </c>
      <c r="P9" s="48">
        <v>-134</v>
      </c>
      <c r="Q9" s="48">
        <v>6</v>
      </c>
      <c r="R9" s="48">
        <v>1</v>
      </c>
      <c r="S9" s="51">
        <v>5</v>
      </c>
      <c r="T9" s="48">
        <v>2</v>
      </c>
      <c r="U9" s="113">
        <f t="shared" si="1"/>
        <v>0.018518518518518517</v>
      </c>
      <c r="V9" s="51">
        <v>16</v>
      </c>
      <c r="W9" s="48">
        <v>-7</v>
      </c>
      <c r="X9" s="42">
        <f t="shared" si="2"/>
        <v>0.04938271604938271</v>
      </c>
      <c r="Y9" s="50" t="s">
        <v>19</v>
      </c>
      <c r="Z9" s="51">
        <v>81</v>
      </c>
      <c r="AA9" s="48">
        <v>-23</v>
      </c>
      <c r="AB9" s="47">
        <v>2</v>
      </c>
      <c r="AC9" s="48">
        <v>-10</v>
      </c>
      <c r="AD9" s="47">
        <v>38</v>
      </c>
      <c r="AE9" s="48">
        <v>-14</v>
      </c>
      <c r="AF9" s="47">
        <v>176</v>
      </c>
      <c r="AG9" s="105">
        <v>-87</v>
      </c>
      <c r="AH9" s="47">
        <v>262</v>
      </c>
      <c r="AI9" s="48">
        <v>-78</v>
      </c>
      <c r="AJ9" s="47">
        <f t="shared" si="3"/>
        <v>62</v>
      </c>
      <c r="AK9" s="52">
        <v>-54</v>
      </c>
    </row>
    <row r="10" spans="1:37" ht="17.25" customHeight="1">
      <c r="A10" s="46" t="s">
        <v>20</v>
      </c>
      <c r="B10" s="47">
        <f t="shared" si="0"/>
        <v>429</v>
      </c>
      <c r="C10" s="47">
        <v>303</v>
      </c>
      <c r="D10" s="48">
        <v>-126</v>
      </c>
      <c r="E10" s="47">
        <v>1</v>
      </c>
      <c r="F10" s="48">
        <v>-1</v>
      </c>
      <c r="G10" s="47">
        <v>8</v>
      </c>
      <c r="H10" s="48">
        <v>2</v>
      </c>
      <c r="I10" s="47">
        <v>53</v>
      </c>
      <c r="J10" s="48">
        <v>22</v>
      </c>
      <c r="K10" s="47">
        <v>167811</v>
      </c>
      <c r="L10" s="48">
        <v>14600</v>
      </c>
      <c r="M10" s="40"/>
      <c r="N10" s="49" t="s">
        <v>20</v>
      </c>
      <c r="O10" s="47">
        <v>276</v>
      </c>
      <c r="P10" s="48">
        <v>-120</v>
      </c>
      <c r="Q10" s="48">
        <v>2</v>
      </c>
      <c r="R10" s="48">
        <v>0</v>
      </c>
      <c r="S10" s="51">
        <v>0</v>
      </c>
      <c r="T10" s="48">
        <v>0</v>
      </c>
      <c r="U10" s="113">
        <f t="shared" si="1"/>
        <v>0.006600660066006601</v>
      </c>
      <c r="V10" s="51">
        <v>17</v>
      </c>
      <c r="W10" s="48">
        <v>-3</v>
      </c>
      <c r="X10" s="42">
        <f t="shared" si="2"/>
        <v>0.056105610561056105</v>
      </c>
      <c r="Y10" s="50" t="s">
        <v>20</v>
      </c>
      <c r="Z10" s="51">
        <v>96</v>
      </c>
      <c r="AA10" s="48">
        <v>-4</v>
      </c>
      <c r="AB10" s="47">
        <v>1</v>
      </c>
      <c r="AC10" s="48">
        <v>-2</v>
      </c>
      <c r="AD10" s="47">
        <v>56</v>
      </c>
      <c r="AE10" s="48">
        <v>-23</v>
      </c>
      <c r="AF10" s="47">
        <v>123</v>
      </c>
      <c r="AG10" s="105">
        <v>-91</v>
      </c>
      <c r="AH10" s="47">
        <v>189</v>
      </c>
      <c r="AI10" s="48">
        <v>-114</v>
      </c>
      <c r="AJ10" s="47">
        <f t="shared" si="3"/>
        <v>114</v>
      </c>
      <c r="AK10" s="52">
        <v>-12</v>
      </c>
    </row>
    <row r="11" spans="1:37" ht="17.25" customHeight="1">
      <c r="A11" s="46" t="s">
        <v>21</v>
      </c>
      <c r="B11" s="47">
        <f t="shared" si="0"/>
        <v>346</v>
      </c>
      <c r="C11" s="47">
        <v>193</v>
      </c>
      <c r="D11" s="48">
        <v>-153</v>
      </c>
      <c r="E11" s="47">
        <v>2</v>
      </c>
      <c r="F11" s="48">
        <v>2</v>
      </c>
      <c r="G11" s="47">
        <v>8</v>
      </c>
      <c r="H11" s="48">
        <v>-4</v>
      </c>
      <c r="I11" s="47">
        <v>41</v>
      </c>
      <c r="J11" s="48">
        <v>2</v>
      </c>
      <c r="K11" s="47">
        <v>102977</v>
      </c>
      <c r="L11" s="48">
        <v>-56795</v>
      </c>
      <c r="M11" s="40"/>
      <c r="N11" s="49" t="s">
        <v>21</v>
      </c>
      <c r="O11" s="47">
        <v>184</v>
      </c>
      <c r="P11" s="48">
        <v>-154</v>
      </c>
      <c r="Q11" s="48">
        <v>2</v>
      </c>
      <c r="R11" s="48">
        <v>2</v>
      </c>
      <c r="S11" s="51">
        <v>1</v>
      </c>
      <c r="T11" s="48">
        <v>1</v>
      </c>
      <c r="U11" s="113">
        <f t="shared" si="1"/>
        <v>0.010362694300518135</v>
      </c>
      <c r="V11" s="51">
        <v>15</v>
      </c>
      <c r="W11" s="48">
        <v>-9</v>
      </c>
      <c r="X11" s="42">
        <f t="shared" si="2"/>
        <v>0.07772020725388601</v>
      </c>
      <c r="Y11" s="50" t="s">
        <v>21</v>
      </c>
      <c r="Z11" s="51">
        <v>73</v>
      </c>
      <c r="AA11" s="48">
        <v>-52</v>
      </c>
      <c r="AB11" s="47">
        <v>6</v>
      </c>
      <c r="AC11" s="48">
        <v>-1</v>
      </c>
      <c r="AD11" s="47">
        <v>19</v>
      </c>
      <c r="AE11" s="48">
        <v>-28</v>
      </c>
      <c r="AF11" s="47">
        <v>86</v>
      </c>
      <c r="AG11" s="105">
        <v>-73</v>
      </c>
      <c r="AH11" s="47">
        <v>164</v>
      </c>
      <c r="AI11" s="48">
        <v>-123</v>
      </c>
      <c r="AJ11" s="47">
        <f t="shared" si="3"/>
        <v>29</v>
      </c>
      <c r="AK11" s="52">
        <v>-30</v>
      </c>
    </row>
    <row r="12" spans="1:37" ht="17.25" customHeight="1">
      <c r="A12" s="46" t="s">
        <v>22</v>
      </c>
      <c r="B12" s="47">
        <f t="shared" si="0"/>
        <v>763</v>
      </c>
      <c r="C12" s="47">
        <v>433</v>
      </c>
      <c r="D12" s="48">
        <v>-330</v>
      </c>
      <c r="E12" s="47">
        <v>1</v>
      </c>
      <c r="F12" s="48">
        <v>0</v>
      </c>
      <c r="G12" s="47">
        <v>11</v>
      </c>
      <c r="H12" s="48">
        <v>-6</v>
      </c>
      <c r="I12" s="47">
        <v>53</v>
      </c>
      <c r="J12" s="48">
        <v>-5</v>
      </c>
      <c r="K12" s="47">
        <v>255520</v>
      </c>
      <c r="L12" s="48">
        <v>-119932</v>
      </c>
      <c r="M12" s="40"/>
      <c r="N12" s="49" t="s">
        <v>22</v>
      </c>
      <c r="O12" s="47">
        <v>407</v>
      </c>
      <c r="P12" s="48">
        <v>-323</v>
      </c>
      <c r="Q12" s="48">
        <v>2</v>
      </c>
      <c r="R12" s="48">
        <v>-3</v>
      </c>
      <c r="S12" s="51">
        <v>0</v>
      </c>
      <c r="T12" s="48">
        <v>-1</v>
      </c>
      <c r="U12" s="113">
        <f t="shared" si="1"/>
        <v>0.004618937644341801</v>
      </c>
      <c r="V12" s="51">
        <v>22</v>
      </c>
      <c r="W12" s="48">
        <v>-4</v>
      </c>
      <c r="X12" s="42">
        <f t="shared" si="2"/>
        <v>0.050808314087759814</v>
      </c>
      <c r="Y12" s="50" t="s">
        <v>22</v>
      </c>
      <c r="Z12" s="51">
        <v>176</v>
      </c>
      <c r="AA12" s="48">
        <v>-36</v>
      </c>
      <c r="AB12" s="47">
        <v>1</v>
      </c>
      <c r="AC12" s="48">
        <v>-8</v>
      </c>
      <c r="AD12" s="47">
        <v>50</v>
      </c>
      <c r="AE12" s="48">
        <v>-73</v>
      </c>
      <c r="AF12" s="47">
        <v>180</v>
      </c>
      <c r="AG12" s="105">
        <v>-206</v>
      </c>
      <c r="AH12" s="47">
        <v>305</v>
      </c>
      <c r="AI12" s="48">
        <v>-257</v>
      </c>
      <c r="AJ12" s="47">
        <f t="shared" si="3"/>
        <v>128</v>
      </c>
      <c r="AK12" s="52">
        <v>-73</v>
      </c>
    </row>
    <row r="13" spans="1:37" ht="17.25" customHeight="1">
      <c r="A13" s="46" t="s">
        <v>23</v>
      </c>
      <c r="B13" s="47">
        <f t="shared" si="0"/>
        <v>483</v>
      </c>
      <c r="C13" s="47">
        <v>300</v>
      </c>
      <c r="D13" s="48">
        <v>-183</v>
      </c>
      <c r="E13" s="47">
        <v>3</v>
      </c>
      <c r="F13" s="48">
        <v>3</v>
      </c>
      <c r="G13" s="47">
        <v>14</v>
      </c>
      <c r="H13" s="48">
        <v>-2</v>
      </c>
      <c r="I13" s="47">
        <v>63</v>
      </c>
      <c r="J13" s="48">
        <v>-21</v>
      </c>
      <c r="K13" s="47">
        <v>127110</v>
      </c>
      <c r="L13" s="48">
        <v>-94149</v>
      </c>
      <c r="M13" s="40"/>
      <c r="N13" s="49" t="s">
        <v>23</v>
      </c>
      <c r="O13" s="47">
        <v>270</v>
      </c>
      <c r="P13" s="48">
        <v>-156</v>
      </c>
      <c r="Q13" s="48">
        <v>2</v>
      </c>
      <c r="R13" s="48">
        <v>-2</v>
      </c>
      <c r="S13" s="51">
        <v>1</v>
      </c>
      <c r="T13" s="48">
        <v>-2</v>
      </c>
      <c r="U13" s="113">
        <f t="shared" si="1"/>
        <v>0.006666666666666667</v>
      </c>
      <c r="V13" s="51">
        <v>16</v>
      </c>
      <c r="W13" s="48">
        <v>-6</v>
      </c>
      <c r="X13" s="42">
        <f t="shared" si="2"/>
        <v>0.05333333333333334</v>
      </c>
      <c r="Y13" s="50" t="s">
        <v>23</v>
      </c>
      <c r="Z13" s="51">
        <v>86</v>
      </c>
      <c r="AA13" s="48">
        <v>-34</v>
      </c>
      <c r="AB13" s="47">
        <v>7</v>
      </c>
      <c r="AC13" s="48">
        <v>2</v>
      </c>
      <c r="AD13" s="47">
        <v>38</v>
      </c>
      <c r="AE13" s="48">
        <v>-10</v>
      </c>
      <c r="AF13" s="47">
        <v>139</v>
      </c>
      <c r="AG13" s="105">
        <v>-114</v>
      </c>
      <c r="AH13" s="47">
        <v>159</v>
      </c>
      <c r="AI13" s="48">
        <v>-66</v>
      </c>
      <c r="AJ13" s="47">
        <f t="shared" si="3"/>
        <v>141</v>
      </c>
      <c r="AK13" s="52">
        <v>-117</v>
      </c>
    </row>
    <row r="14" spans="1:37" ht="17.25" customHeight="1">
      <c r="A14" s="46" t="s">
        <v>24</v>
      </c>
      <c r="B14" s="47">
        <f t="shared" si="0"/>
        <v>298</v>
      </c>
      <c r="C14" s="47">
        <v>177</v>
      </c>
      <c r="D14" s="48">
        <v>-121</v>
      </c>
      <c r="E14" s="47">
        <v>3</v>
      </c>
      <c r="F14" s="48">
        <v>-7</v>
      </c>
      <c r="G14" s="47">
        <v>6</v>
      </c>
      <c r="H14" s="48">
        <v>-8</v>
      </c>
      <c r="I14" s="47">
        <v>55</v>
      </c>
      <c r="J14" s="48">
        <v>-6</v>
      </c>
      <c r="K14" s="47">
        <v>140180</v>
      </c>
      <c r="L14" s="48">
        <v>-31140</v>
      </c>
      <c r="M14" s="40"/>
      <c r="N14" s="49" t="s">
        <v>24</v>
      </c>
      <c r="O14" s="47">
        <v>162</v>
      </c>
      <c r="P14" s="48">
        <v>-109</v>
      </c>
      <c r="Q14" s="48">
        <v>1</v>
      </c>
      <c r="R14" s="48">
        <v>-2</v>
      </c>
      <c r="S14" s="51">
        <v>1</v>
      </c>
      <c r="T14" s="48">
        <v>-1</v>
      </c>
      <c r="U14" s="113">
        <f t="shared" si="1"/>
        <v>0.005649717514124294</v>
      </c>
      <c r="V14" s="51">
        <v>8</v>
      </c>
      <c r="W14" s="48">
        <v>-6</v>
      </c>
      <c r="X14" s="42">
        <f t="shared" si="2"/>
        <v>0.04519774011299435</v>
      </c>
      <c r="Y14" s="50" t="s">
        <v>24</v>
      </c>
      <c r="Z14" s="51">
        <v>71</v>
      </c>
      <c r="AA14" s="48">
        <v>-32</v>
      </c>
      <c r="AB14" s="47">
        <v>10</v>
      </c>
      <c r="AC14" s="48">
        <v>2</v>
      </c>
      <c r="AD14" s="47">
        <v>19</v>
      </c>
      <c r="AE14" s="48">
        <v>-16</v>
      </c>
      <c r="AF14" s="47">
        <v>62</v>
      </c>
      <c r="AG14" s="105">
        <v>-63</v>
      </c>
      <c r="AH14" s="47">
        <v>79</v>
      </c>
      <c r="AI14" s="48">
        <v>-84</v>
      </c>
      <c r="AJ14" s="47">
        <f t="shared" si="3"/>
        <v>98</v>
      </c>
      <c r="AK14" s="52">
        <v>-37</v>
      </c>
    </row>
    <row r="15" spans="1:37" ht="17.25" customHeight="1">
      <c r="A15" s="46" t="s">
        <v>25</v>
      </c>
      <c r="B15" s="47">
        <f t="shared" si="0"/>
        <v>296</v>
      </c>
      <c r="C15" s="47">
        <v>211</v>
      </c>
      <c r="D15" s="48">
        <v>-85</v>
      </c>
      <c r="E15" s="47">
        <v>1</v>
      </c>
      <c r="F15" s="48">
        <v>-1</v>
      </c>
      <c r="G15" s="47">
        <v>3</v>
      </c>
      <c r="H15" s="48">
        <v>-2</v>
      </c>
      <c r="I15" s="47">
        <v>45</v>
      </c>
      <c r="J15" s="48">
        <v>-11</v>
      </c>
      <c r="K15" s="47">
        <v>118315</v>
      </c>
      <c r="L15" s="48">
        <v>-43120</v>
      </c>
      <c r="M15" s="40"/>
      <c r="N15" s="49" t="s">
        <v>25</v>
      </c>
      <c r="O15" s="47">
        <v>197</v>
      </c>
      <c r="P15" s="48">
        <v>-80</v>
      </c>
      <c r="Q15" s="48">
        <v>2</v>
      </c>
      <c r="R15" s="48">
        <v>0</v>
      </c>
      <c r="S15" s="51">
        <v>0</v>
      </c>
      <c r="T15" s="48">
        <v>0</v>
      </c>
      <c r="U15" s="113">
        <f t="shared" si="1"/>
        <v>0.009478672985781991</v>
      </c>
      <c r="V15" s="51">
        <v>10</v>
      </c>
      <c r="W15" s="48">
        <v>3</v>
      </c>
      <c r="X15" s="42">
        <f t="shared" si="2"/>
        <v>0.04739336492890995</v>
      </c>
      <c r="Y15" s="50" t="s">
        <v>25</v>
      </c>
      <c r="Z15" s="51">
        <v>63</v>
      </c>
      <c r="AA15" s="48">
        <v>-6</v>
      </c>
      <c r="AB15" s="47">
        <v>3</v>
      </c>
      <c r="AC15" s="48">
        <v>-4</v>
      </c>
      <c r="AD15" s="47">
        <v>32</v>
      </c>
      <c r="AE15" s="48">
        <v>-12</v>
      </c>
      <c r="AF15" s="47">
        <v>99</v>
      </c>
      <c r="AG15" s="105">
        <v>-58</v>
      </c>
      <c r="AH15" s="47">
        <v>177</v>
      </c>
      <c r="AI15" s="48">
        <v>-48</v>
      </c>
      <c r="AJ15" s="47">
        <f t="shared" si="3"/>
        <v>34</v>
      </c>
      <c r="AK15" s="52">
        <v>-37</v>
      </c>
    </row>
    <row r="16" spans="1:37" ht="17.25" customHeight="1">
      <c r="A16" s="46" t="s">
        <v>26</v>
      </c>
      <c r="B16" s="47">
        <f t="shared" si="0"/>
        <v>517</v>
      </c>
      <c r="C16" s="47">
        <v>326</v>
      </c>
      <c r="D16" s="48">
        <v>-191</v>
      </c>
      <c r="E16" s="47">
        <v>2</v>
      </c>
      <c r="F16" s="48">
        <v>0</v>
      </c>
      <c r="G16" s="47">
        <v>5</v>
      </c>
      <c r="H16" s="48">
        <v>-6</v>
      </c>
      <c r="I16" s="47">
        <v>54</v>
      </c>
      <c r="J16" s="48">
        <v>-14</v>
      </c>
      <c r="K16" s="47">
        <v>154952</v>
      </c>
      <c r="L16" s="48">
        <v>-57349</v>
      </c>
      <c r="M16" s="40"/>
      <c r="N16" s="49" t="s">
        <v>26</v>
      </c>
      <c r="O16" s="47">
        <v>308</v>
      </c>
      <c r="P16" s="48">
        <v>-178</v>
      </c>
      <c r="Q16" s="48">
        <v>3</v>
      </c>
      <c r="R16" s="48">
        <v>-4</v>
      </c>
      <c r="S16" s="51">
        <v>2</v>
      </c>
      <c r="T16" s="48">
        <v>1</v>
      </c>
      <c r="U16" s="113">
        <f t="shared" si="1"/>
        <v>0.009202453987730062</v>
      </c>
      <c r="V16" s="51">
        <v>14</v>
      </c>
      <c r="W16" s="48">
        <v>-9</v>
      </c>
      <c r="X16" s="42">
        <f t="shared" si="2"/>
        <v>0.04294478527607362</v>
      </c>
      <c r="Y16" s="50" t="s">
        <v>26</v>
      </c>
      <c r="Z16" s="51">
        <v>80</v>
      </c>
      <c r="AA16" s="48">
        <v>-32</v>
      </c>
      <c r="AB16" s="47">
        <v>3</v>
      </c>
      <c r="AC16" s="48">
        <v>-5</v>
      </c>
      <c r="AD16" s="47">
        <v>54</v>
      </c>
      <c r="AE16" s="48">
        <v>-31</v>
      </c>
      <c r="AF16" s="47">
        <v>171</v>
      </c>
      <c r="AG16" s="105">
        <v>-110</v>
      </c>
      <c r="AH16" s="47">
        <v>262</v>
      </c>
      <c r="AI16" s="48">
        <v>-140</v>
      </c>
      <c r="AJ16" s="47">
        <f t="shared" si="3"/>
        <v>64</v>
      </c>
      <c r="AK16" s="52">
        <v>-51</v>
      </c>
    </row>
    <row r="17" spans="1:37" ht="17.25" customHeight="1">
      <c r="A17" s="119" t="s">
        <v>27</v>
      </c>
      <c r="B17" s="47">
        <f t="shared" si="0"/>
        <v>554</v>
      </c>
      <c r="C17" s="91">
        <v>376</v>
      </c>
      <c r="D17" s="92">
        <v>-178</v>
      </c>
      <c r="E17" s="91">
        <v>3</v>
      </c>
      <c r="F17" s="92">
        <v>2</v>
      </c>
      <c r="G17" s="91">
        <v>9</v>
      </c>
      <c r="H17" s="92">
        <v>3</v>
      </c>
      <c r="I17" s="91">
        <v>65</v>
      </c>
      <c r="J17" s="92">
        <v>-6</v>
      </c>
      <c r="K17" s="91">
        <v>159740</v>
      </c>
      <c r="L17" s="92">
        <v>294</v>
      </c>
      <c r="M17" s="93"/>
      <c r="N17" s="119" t="s">
        <v>27</v>
      </c>
      <c r="O17" s="91">
        <v>348</v>
      </c>
      <c r="P17" s="92">
        <v>-176</v>
      </c>
      <c r="Q17" s="92">
        <v>6</v>
      </c>
      <c r="R17" s="92">
        <v>-2</v>
      </c>
      <c r="S17" s="95">
        <v>2</v>
      </c>
      <c r="T17" s="92">
        <v>-2</v>
      </c>
      <c r="U17" s="113">
        <f t="shared" si="1"/>
        <v>0.015957446808510637</v>
      </c>
      <c r="V17" s="95">
        <v>13</v>
      </c>
      <c r="W17" s="92">
        <v>-10</v>
      </c>
      <c r="X17" s="42">
        <f t="shared" si="2"/>
        <v>0.034574468085106384</v>
      </c>
      <c r="Y17" s="119" t="s">
        <v>27</v>
      </c>
      <c r="Z17" s="95">
        <v>72</v>
      </c>
      <c r="AA17" s="92">
        <v>-24</v>
      </c>
      <c r="AB17" s="91">
        <v>11</v>
      </c>
      <c r="AC17" s="92">
        <v>2</v>
      </c>
      <c r="AD17" s="91">
        <v>57</v>
      </c>
      <c r="AE17" s="92">
        <v>-45</v>
      </c>
      <c r="AF17" s="91">
        <v>208</v>
      </c>
      <c r="AG17" s="120">
        <v>-109</v>
      </c>
      <c r="AH17" s="91">
        <v>297</v>
      </c>
      <c r="AI17" s="92">
        <v>-175</v>
      </c>
      <c r="AJ17" s="47">
        <f t="shared" si="3"/>
        <v>79</v>
      </c>
      <c r="AK17" s="121">
        <v>-3</v>
      </c>
    </row>
    <row r="18" spans="1:37" ht="17.25" customHeight="1" thickBot="1">
      <c r="A18" s="53" t="s">
        <v>32</v>
      </c>
      <c r="B18" s="54">
        <f t="shared" si="0"/>
        <v>272</v>
      </c>
      <c r="C18" s="54">
        <v>137</v>
      </c>
      <c r="D18" s="55">
        <v>-135</v>
      </c>
      <c r="E18" s="54">
        <v>2</v>
      </c>
      <c r="F18" s="55">
        <v>2</v>
      </c>
      <c r="G18" s="54">
        <v>9</v>
      </c>
      <c r="H18" s="55">
        <v>3</v>
      </c>
      <c r="I18" s="54">
        <v>66</v>
      </c>
      <c r="J18" s="55">
        <v>28</v>
      </c>
      <c r="K18" s="54">
        <v>66777</v>
      </c>
      <c r="L18" s="55">
        <v>-32416</v>
      </c>
      <c r="M18" s="56"/>
      <c r="N18" s="53" t="s">
        <v>32</v>
      </c>
      <c r="O18" s="54">
        <v>125</v>
      </c>
      <c r="P18" s="55">
        <v>-130</v>
      </c>
      <c r="Q18" s="55">
        <v>4</v>
      </c>
      <c r="R18" s="55">
        <v>2</v>
      </c>
      <c r="S18" s="57">
        <v>2</v>
      </c>
      <c r="T18" s="55">
        <v>1</v>
      </c>
      <c r="U18" s="113">
        <f t="shared" si="1"/>
        <v>0.029197080291970802</v>
      </c>
      <c r="V18" s="57">
        <v>14</v>
      </c>
      <c r="W18" s="55">
        <v>2</v>
      </c>
      <c r="X18" s="42">
        <f t="shared" si="2"/>
        <v>0.10218978102189781</v>
      </c>
      <c r="Y18" s="53" t="s">
        <v>32</v>
      </c>
      <c r="Z18" s="57">
        <v>38</v>
      </c>
      <c r="AA18" s="55">
        <v>-36</v>
      </c>
      <c r="AB18" s="54">
        <v>1</v>
      </c>
      <c r="AC18" s="55">
        <v>-5</v>
      </c>
      <c r="AD18" s="54">
        <v>16</v>
      </c>
      <c r="AE18" s="55">
        <v>-12</v>
      </c>
      <c r="AF18" s="54">
        <v>70</v>
      </c>
      <c r="AG18" s="106">
        <v>-77</v>
      </c>
      <c r="AH18" s="54">
        <v>85</v>
      </c>
      <c r="AI18" s="55">
        <v>-83</v>
      </c>
      <c r="AJ18" s="54">
        <f t="shared" si="3"/>
        <v>52</v>
      </c>
      <c r="AK18" s="58">
        <v>-52</v>
      </c>
    </row>
    <row r="19" spans="1:37" ht="18.75" customHeight="1" thickBot="1" thickTop="1">
      <c r="A19" s="59" t="s">
        <v>28</v>
      </c>
      <c r="B19" s="60">
        <f aca="true" t="shared" si="4" ref="B19:L19">SUM(B8:B18)</f>
        <v>4835</v>
      </c>
      <c r="C19" s="60">
        <f t="shared" si="4"/>
        <v>3059</v>
      </c>
      <c r="D19" s="61">
        <f t="shared" si="4"/>
        <v>-1776</v>
      </c>
      <c r="E19" s="60">
        <f t="shared" si="4"/>
        <v>25</v>
      </c>
      <c r="F19" s="61">
        <f t="shared" si="4"/>
        <v>2</v>
      </c>
      <c r="G19" s="60">
        <f t="shared" si="4"/>
        <v>87</v>
      </c>
      <c r="H19" s="61">
        <f t="shared" si="4"/>
        <v>-22</v>
      </c>
      <c r="I19" s="60">
        <f t="shared" si="4"/>
        <v>618</v>
      </c>
      <c r="J19" s="61">
        <f t="shared" si="4"/>
        <v>-19</v>
      </c>
      <c r="K19" s="60">
        <f t="shared" si="4"/>
        <v>1606687</v>
      </c>
      <c r="L19" s="61">
        <f t="shared" si="4"/>
        <v>-490189</v>
      </c>
      <c r="M19" s="62"/>
      <c r="N19" s="63" t="s">
        <v>28</v>
      </c>
      <c r="O19" s="60">
        <f>SUM(O8:O18)</f>
        <v>2819</v>
      </c>
      <c r="P19" s="61">
        <f>SUM(P8:P18)</f>
        <v>-1688</v>
      </c>
      <c r="Q19" s="61">
        <f>SUM(Q8:Q18)</f>
        <v>31</v>
      </c>
      <c r="R19" s="61">
        <f>SUM(R8:R18)</f>
        <v>-9</v>
      </c>
      <c r="S19" s="66">
        <f>SUM(S8:S18)</f>
        <v>15</v>
      </c>
      <c r="T19" s="107">
        <f>SUM(T8:T18)</f>
        <v>-2</v>
      </c>
      <c r="U19" s="114">
        <f t="shared" si="1"/>
        <v>0.010134030728996404</v>
      </c>
      <c r="V19" s="66">
        <f>SUM(V8:V18)</f>
        <v>159</v>
      </c>
      <c r="W19" s="61">
        <f>SUM(W8:W18)</f>
        <v>-60</v>
      </c>
      <c r="X19" s="64">
        <f t="shared" si="2"/>
        <v>0.051977770513239624</v>
      </c>
      <c r="Y19" s="65" t="s">
        <v>28</v>
      </c>
      <c r="Z19" s="66">
        <f aca="true" t="shared" si="5" ref="Z19:AF19">SUM(Z8:Z18)</f>
        <v>913</v>
      </c>
      <c r="AA19" s="61">
        <f t="shared" si="5"/>
        <v>-289</v>
      </c>
      <c r="AB19" s="60">
        <f t="shared" si="5"/>
        <v>51</v>
      </c>
      <c r="AC19" s="61">
        <f t="shared" si="5"/>
        <v>-35</v>
      </c>
      <c r="AD19" s="60">
        <f t="shared" si="5"/>
        <v>410</v>
      </c>
      <c r="AE19" s="61">
        <f t="shared" si="5"/>
        <v>-274</v>
      </c>
      <c r="AF19" s="60">
        <f t="shared" si="5"/>
        <v>1445</v>
      </c>
      <c r="AG19" s="107">
        <f>SUM(AG8:AG18)</f>
        <v>-1090</v>
      </c>
      <c r="AH19" s="60">
        <f>SUM(AH8:AH18)</f>
        <v>2118</v>
      </c>
      <c r="AI19" s="61">
        <f>SUM(AI8:AI18)</f>
        <v>-1265</v>
      </c>
      <c r="AJ19" s="60">
        <f>SUM(AJ8:AJ18)</f>
        <v>941</v>
      </c>
      <c r="AK19" s="67">
        <f>SUM(AK8:AK18)</f>
        <v>-511</v>
      </c>
    </row>
    <row r="20" spans="1:37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8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15"/>
      <c r="Q21" s="28"/>
      <c r="R21" s="28"/>
      <c r="S21" s="28"/>
      <c r="T21" s="28"/>
      <c r="U21" s="28" t="s">
        <v>46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115"/>
      <c r="AG21" s="28"/>
      <c r="AH21" s="28"/>
      <c r="AI21" s="28"/>
      <c r="AJ21" s="28"/>
      <c r="AK21" s="28"/>
      <c r="AL21" s="28"/>
    </row>
    <row r="22" spans="1:38" ht="12.75">
      <c r="A22" s="28"/>
      <c r="B22" s="28"/>
      <c r="C22" s="28"/>
      <c r="D22" s="28"/>
      <c r="E22" s="28" t="s">
        <v>46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</row>
    <row r="23" spans="1:38" ht="12.75">
      <c r="A23" s="28"/>
      <c r="B23" s="28"/>
      <c r="C23" s="28"/>
      <c r="D23" s="28"/>
      <c r="E23" s="28"/>
      <c r="F23" s="28"/>
      <c r="G23" s="28"/>
      <c r="H23" s="28" t="s">
        <v>46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</row>
    <row r="24" spans="1:38" ht="12.75">
      <c r="A24" s="28"/>
      <c r="B24" s="28"/>
      <c r="C24" s="28"/>
      <c r="D24" s="28"/>
      <c r="E24" s="28"/>
      <c r="F24" s="28" t="s">
        <v>46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ht="12.75">
      <c r="A25" s="28"/>
      <c r="B25" s="28"/>
      <c r="C25" s="28"/>
      <c r="D25" s="28" t="s">
        <v>46</v>
      </c>
      <c r="E25" s="28" t="s">
        <v>46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 t="s">
        <v>46</v>
      </c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 t="s">
        <v>46</v>
      </c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</row>
    <row r="27" spans="1:38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 t="s">
        <v>46</v>
      </c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</row>
    <row r="28" spans="1:38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 t="s">
        <v>46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</row>
    <row r="30" spans="1:38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 t="s">
        <v>46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 t="s">
        <v>46</v>
      </c>
      <c r="AL30" s="28"/>
    </row>
    <row r="31" spans="1:38" ht="17.25" customHeight="1">
      <c r="A31" s="26" t="s">
        <v>29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 t="s">
        <v>46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ht="15" customHeight="1">
      <c r="A33" s="110" t="s">
        <v>61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</row>
    <row r="34" spans="1:38" ht="15" customHeight="1">
      <c r="A34" s="31" t="s">
        <v>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2" t="s">
        <v>52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32" t="s">
        <v>56</v>
      </c>
      <c r="Z34" s="32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1:38" ht="13.5" thickBo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1:37" ht="35.25" customHeight="1" thickBot="1">
      <c r="A36" s="3" t="s">
        <v>59</v>
      </c>
      <c r="B36" s="8" t="s">
        <v>2</v>
      </c>
      <c r="C36" s="8"/>
      <c r="D36" s="8"/>
      <c r="E36" s="8" t="s">
        <v>3</v>
      </c>
      <c r="F36" s="8"/>
      <c r="G36" s="8" t="s">
        <v>4</v>
      </c>
      <c r="H36" s="8"/>
      <c r="I36" s="8" t="s">
        <v>5</v>
      </c>
      <c r="J36" s="8"/>
      <c r="K36" s="8" t="s">
        <v>47</v>
      </c>
      <c r="L36" s="153"/>
      <c r="M36" s="144"/>
      <c r="N36" s="3" t="s">
        <v>59</v>
      </c>
      <c r="O36" s="182" t="s">
        <v>12</v>
      </c>
      <c r="P36" s="183"/>
      <c r="Q36" s="182" t="s">
        <v>13</v>
      </c>
      <c r="R36" s="190"/>
      <c r="S36" s="182" t="s">
        <v>14</v>
      </c>
      <c r="T36" s="190"/>
      <c r="U36" s="191" t="s">
        <v>58</v>
      </c>
      <c r="V36" s="182" t="s">
        <v>11</v>
      </c>
      <c r="W36" s="190"/>
      <c r="X36" s="193" t="s">
        <v>54</v>
      </c>
      <c r="Y36" s="3" t="s">
        <v>59</v>
      </c>
      <c r="Z36" s="195" t="s">
        <v>7</v>
      </c>
      <c r="AA36" s="183"/>
      <c r="AB36" s="4" t="s">
        <v>8</v>
      </c>
      <c r="AC36" s="4"/>
      <c r="AD36" s="4" t="s">
        <v>9</v>
      </c>
      <c r="AE36" s="4"/>
      <c r="AF36" s="4" t="s">
        <v>10</v>
      </c>
      <c r="AG36" s="102"/>
      <c r="AH36" s="182" t="s">
        <v>15</v>
      </c>
      <c r="AI36" s="183"/>
      <c r="AJ36" s="182" t="s">
        <v>16</v>
      </c>
      <c r="AK36" s="184"/>
    </row>
    <row r="37" spans="1:37" ht="17.25" customHeight="1" thickBot="1">
      <c r="A37" s="108" t="s">
        <v>57</v>
      </c>
      <c r="B37" s="33">
        <v>2008</v>
      </c>
      <c r="C37" s="33">
        <v>2009</v>
      </c>
      <c r="D37" s="34" t="s">
        <v>17</v>
      </c>
      <c r="E37" s="33">
        <v>2009</v>
      </c>
      <c r="F37" s="34" t="s">
        <v>17</v>
      </c>
      <c r="G37" s="33">
        <v>2009</v>
      </c>
      <c r="H37" s="34" t="s">
        <v>17</v>
      </c>
      <c r="I37" s="33">
        <v>2009</v>
      </c>
      <c r="J37" s="34" t="s">
        <v>17</v>
      </c>
      <c r="K37" s="33">
        <v>2009</v>
      </c>
      <c r="L37" s="36" t="s">
        <v>17</v>
      </c>
      <c r="M37" s="145"/>
      <c r="N37" s="137" t="s">
        <v>57</v>
      </c>
      <c r="O37" s="33">
        <v>2009</v>
      </c>
      <c r="P37" s="34" t="s">
        <v>17</v>
      </c>
      <c r="Q37" s="33">
        <v>2009</v>
      </c>
      <c r="R37" s="34" t="s">
        <v>17</v>
      </c>
      <c r="S37" s="33">
        <v>2009</v>
      </c>
      <c r="T37" s="34" t="s">
        <v>17</v>
      </c>
      <c r="U37" s="192"/>
      <c r="V37" s="33">
        <v>2009</v>
      </c>
      <c r="W37" s="34" t="s">
        <v>17</v>
      </c>
      <c r="X37" s="194"/>
      <c r="Y37" s="109" t="s">
        <v>30</v>
      </c>
      <c r="Z37" s="33">
        <v>2009</v>
      </c>
      <c r="AA37" s="34" t="s">
        <v>17</v>
      </c>
      <c r="AB37" s="33">
        <v>2009</v>
      </c>
      <c r="AC37" s="34" t="s">
        <v>17</v>
      </c>
      <c r="AD37" s="33">
        <v>2009</v>
      </c>
      <c r="AE37" s="34" t="s">
        <v>17</v>
      </c>
      <c r="AF37" s="33">
        <v>2009</v>
      </c>
      <c r="AG37" s="103" t="s">
        <v>17</v>
      </c>
      <c r="AH37" s="33">
        <v>2009</v>
      </c>
      <c r="AI37" s="34" t="s">
        <v>17</v>
      </c>
      <c r="AJ37" s="33">
        <v>2009</v>
      </c>
      <c r="AK37" s="36" t="s">
        <v>17</v>
      </c>
    </row>
    <row r="38" spans="1:37" ht="17.25" customHeight="1">
      <c r="A38" s="68" t="s">
        <v>18</v>
      </c>
      <c r="B38" s="69">
        <f aca="true" t="shared" si="6" ref="B38:L38">SUM(B8)</f>
        <v>421</v>
      </c>
      <c r="C38" s="69">
        <f t="shared" si="6"/>
        <v>279</v>
      </c>
      <c r="D38" s="70">
        <f t="shared" si="6"/>
        <v>-142</v>
      </c>
      <c r="E38" s="69">
        <f t="shared" si="6"/>
        <v>4</v>
      </c>
      <c r="F38" s="71">
        <f t="shared" si="6"/>
        <v>2</v>
      </c>
      <c r="G38" s="69">
        <f t="shared" si="6"/>
        <v>8</v>
      </c>
      <c r="H38" s="71">
        <f t="shared" si="6"/>
        <v>-1</v>
      </c>
      <c r="I38" s="69">
        <f t="shared" si="6"/>
        <v>77</v>
      </c>
      <c r="J38" s="71">
        <f t="shared" si="6"/>
        <v>-7</v>
      </c>
      <c r="K38" s="69">
        <f t="shared" si="6"/>
        <v>174343</v>
      </c>
      <c r="L38" s="154">
        <f t="shared" si="6"/>
        <v>-43823</v>
      </c>
      <c r="M38" s="146"/>
      <c r="N38" s="138" t="s">
        <v>18</v>
      </c>
      <c r="O38" s="38">
        <f aca="true" t="shared" si="7" ref="O38:X38">SUM(O8)</f>
        <v>245</v>
      </c>
      <c r="P38" s="39">
        <f t="shared" si="7"/>
        <v>-128</v>
      </c>
      <c r="Q38" s="38">
        <f t="shared" si="7"/>
        <v>1</v>
      </c>
      <c r="R38" s="39">
        <f t="shared" si="7"/>
        <v>-1</v>
      </c>
      <c r="S38" s="38">
        <f t="shared" si="7"/>
        <v>1</v>
      </c>
      <c r="T38" s="39">
        <f t="shared" si="7"/>
        <v>-1</v>
      </c>
      <c r="U38" s="112">
        <f t="shared" si="7"/>
        <v>0.0035842293906810036</v>
      </c>
      <c r="V38" s="38">
        <f t="shared" si="7"/>
        <v>14</v>
      </c>
      <c r="W38" s="39">
        <f t="shared" si="7"/>
        <v>-11</v>
      </c>
      <c r="X38" s="42">
        <f t="shared" si="7"/>
        <v>0.05017921146953405</v>
      </c>
      <c r="Y38" s="72" t="s">
        <v>18</v>
      </c>
      <c r="Z38" s="73">
        <f aca="true" t="shared" si="8" ref="Z38:AG38">SUM(Z8)</f>
        <v>77</v>
      </c>
      <c r="AA38" s="71">
        <f t="shared" si="8"/>
        <v>-10</v>
      </c>
      <c r="AB38" s="69">
        <f t="shared" si="8"/>
        <v>6</v>
      </c>
      <c r="AC38" s="71">
        <f t="shared" si="8"/>
        <v>-6</v>
      </c>
      <c r="AD38" s="69">
        <f t="shared" si="8"/>
        <v>31</v>
      </c>
      <c r="AE38" s="71">
        <f t="shared" si="8"/>
        <v>-10</v>
      </c>
      <c r="AF38" s="69">
        <f t="shared" si="8"/>
        <v>131</v>
      </c>
      <c r="AG38" s="71">
        <f t="shared" si="8"/>
        <v>-102</v>
      </c>
      <c r="AH38" s="69">
        <f>SUM(AH8)</f>
        <v>139</v>
      </c>
      <c r="AI38" s="71">
        <f>SUM(AI8)</f>
        <v>-97</v>
      </c>
      <c r="AJ38" s="38">
        <f>SUM(AJ8)</f>
        <v>140</v>
      </c>
      <c r="AK38" s="45">
        <f>SUM(AK8)</f>
        <v>-45</v>
      </c>
    </row>
    <row r="39" spans="1:38" ht="17.25" customHeight="1">
      <c r="A39" s="74" t="s">
        <v>31</v>
      </c>
      <c r="B39" s="75">
        <f aca="true" t="shared" si="9" ref="B39:L39">SUM(B11)</f>
        <v>346</v>
      </c>
      <c r="C39" s="75">
        <f t="shared" si="9"/>
        <v>193</v>
      </c>
      <c r="D39" s="76">
        <f t="shared" si="9"/>
        <v>-153</v>
      </c>
      <c r="E39" s="75">
        <f t="shared" si="9"/>
        <v>2</v>
      </c>
      <c r="F39" s="77">
        <f t="shared" si="9"/>
        <v>2</v>
      </c>
      <c r="G39" s="75">
        <f t="shared" si="9"/>
        <v>8</v>
      </c>
      <c r="H39" s="77">
        <f t="shared" si="9"/>
        <v>-4</v>
      </c>
      <c r="I39" s="75">
        <f t="shared" si="9"/>
        <v>41</v>
      </c>
      <c r="J39" s="77">
        <f t="shared" si="9"/>
        <v>2</v>
      </c>
      <c r="K39" s="75">
        <f t="shared" si="9"/>
        <v>102977</v>
      </c>
      <c r="L39" s="155">
        <f t="shared" si="9"/>
        <v>-56795</v>
      </c>
      <c r="M39" s="147"/>
      <c r="N39" s="88" t="s">
        <v>21</v>
      </c>
      <c r="O39" s="47">
        <f aca="true" t="shared" si="10" ref="O39:X39">SUM(O11)</f>
        <v>184</v>
      </c>
      <c r="P39" s="48">
        <f t="shared" si="10"/>
        <v>-154</v>
      </c>
      <c r="Q39" s="47">
        <f t="shared" si="10"/>
        <v>2</v>
      </c>
      <c r="R39" s="48">
        <f t="shared" si="10"/>
        <v>2</v>
      </c>
      <c r="S39" s="47">
        <f t="shared" si="10"/>
        <v>1</v>
      </c>
      <c r="T39" s="48">
        <f t="shared" si="10"/>
        <v>1</v>
      </c>
      <c r="U39" s="113">
        <f t="shared" si="10"/>
        <v>0.010362694300518135</v>
      </c>
      <c r="V39" s="47">
        <f t="shared" si="10"/>
        <v>15</v>
      </c>
      <c r="W39" s="48">
        <f t="shared" si="10"/>
        <v>-9</v>
      </c>
      <c r="X39" s="42">
        <f t="shared" si="10"/>
        <v>0.07772020725388601</v>
      </c>
      <c r="Y39" s="78" t="s">
        <v>31</v>
      </c>
      <c r="Z39" s="79">
        <f aca="true" t="shared" si="11" ref="Z39:AG40">SUM(Z11)</f>
        <v>73</v>
      </c>
      <c r="AA39" s="77">
        <f t="shared" si="11"/>
        <v>-52</v>
      </c>
      <c r="AB39" s="75">
        <f t="shared" si="11"/>
        <v>6</v>
      </c>
      <c r="AC39" s="77">
        <f t="shared" si="11"/>
        <v>-1</v>
      </c>
      <c r="AD39" s="75">
        <f t="shared" si="11"/>
        <v>19</v>
      </c>
      <c r="AE39" s="77">
        <f t="shared" si="11"/>
        <v>-28</v>
      </c>
      <c r="AF39" s="75">
        <f t="shared" si="11"/>
        <v>86</v>
      </c>
      <c r="AG39" s="77">
        <f t="shared" si="11"/>
        <v>-73</v>
      </c>
      <c r="AH39" s="75">
        <f aca="true" t="shared" si="12" ref="AH39:AK40">SUM(AH11)</f>
        <v>164</v>
      </c>
      <c r="AI39" s="77">
        <f t="shared" si="12"/>
        <v>-123</v>
      </c>
      <c r="AJ39" s="47">
        <f t="shared" si="12"/>
        <v>29</v>
      </c>
      <c r="AK39" s="52">
        <f t="shared" si="12"/>
        <v>-30</v>
      </c>
      <c r="AL39" s="29" t="s">
        <v>46</v>
      </c>
    </row>
    <row r="40" spans="1:37" ht="17.25" customHeight="1">
      <c r="A40" s="74" t="s">
        <v>22</v>
      </c>
      <c r="B40" s="75">
        <f aca="true" t="shared" si="13" ref="B40:L40">SUM(B12)</f>
        <v>763</v>
      </c>
      <c r="C40" s="75">
        <f t="shared" si="13"/>
        <v>433</v>
      </c>
      <c r="D40" s="76">
        <f t="shared" si="13"/>
        <v>-330</v>
      </c>
      <c r="E40" s="75">
        <f t="shared" si="13"/>
        <v>1</v>
      </c>
      <c r="F40" s="77">
        <f t="shared" si="13"/>
        <v>0</v>
      </c>
      <c r="G40" s="75">
        <f t="shared" si="13"/>
        <v>11</v>
      </c>
      <c r="H40" s="77">
        <f t="shared" si="13"/>
        <v>-6</v>
      </c>
      <c r="I40" s="75">
        <f t="shared" si="13"/>
        <v>53</v>
      </c>
      <c r="J40" s="77">
        <f t="shared" si="13"/>
        <v>-5</v>
      </c>
      <c r="K40" s="75">
        <f t="shared" si="13"/>
        <v>255520</v>
      </c>
      <c r="L40" s="155">
        <f t="shared" si="13"/>
        <v>-119932</v>
      </c>
      <c r="M40" s="147"/>
      <c r="N40" s="88" t="s">
        <v>22</v>
      </c>
      <c r="O40" s="47">
        <f aca="true" t="shared" si="14" ref="O40:X40">SUM(O12)</f>
        <v>407</v>
      </c>
      <c r="P40" s="48">
        <f t="shared" si="14"/>
        <v>-323</v>
      </c>
      <c r="Q40" s="47">
        <f t="shared" si="14"/>
        <v>2</v>
      </c>
      <c r="R40" s="48">
        <f t="shared" si="14"/>
        <v>-3</v>
      </c>
      <c r="S40" s="47">
        <f t="shared" si="14"/>
        <v>0</v>
      </c>
      <c r="T40" s="48">
        <f t="shared" si="14"/>
        <v>-1</v>
      </c>
      <c r="U40" s="113">
        <f t="shared" si="14"/>
        <v>0.004618937644341801</v>
      </c>
      <c r="V40" s="47">
        <f t="shared" si="14"/>
        <v>22</v>
      </c>
      <c r="W40" s="48">
        <f t="shared" si="14"/>
        <v>-4</v>
      </c>
      <c r="X40" s="42">
        <f t="shared" si="14"/>
        <v>0.050808314087759814</v>
      </c>
      <c r="Y40" s="78" t="s">
        <v>22</v>
      </c>
      <c r="Z40" s="79">
        <f t="shared" si="11"/>
        <v>176</v>
      </c>
      <c r="AA40" s="77">
        <f t="shared" si="11"/>
        <v>-36</v>
      </c>
      <c r="AB40" s="75">
        <f t="shared" si="11"/>
        <v>1</v>
      </c>
      <c r="AC40" s="77">
        <f t="shared" si="11"/>
        <v>-8</v>
      </c>
      <c r="AD40" s="75">
        <f t="shared" si="11"/>
        <v>50</v>
      </c>
      <c r="AE40" s="77">
        <f t="shared" si="11"/>
        <v>-73</v>
      </c>
      <c r="AF40" s="75">
        <f t="shared" si="11"/>
        <v>180</v>
      </c>
      <c r="AG40" s="77">
        <f t="shared" si="11"/>
        <v>-206</v>
      </c>
      <c r="AH40" s="75">
        <f t="shared" si="12"/>
        <v>305</v>
      </c>
      <c r="AI40" s="77">
        <f t="shared" si="12"/>
        <v>-257</v>
      </c>
      <c r="AJ40" s="47">
        <f t="shared" si="12"/>
        <v>128</v>
      </c>
      <c r="AK40" s="52">
        <f t="shared" si="12"/>
        <v>-73</v>
      </c>
    </row>
    <row r="41" spans="1:37" ht="17.25" customHeight="1" thickBot="1">
      <c r="A41" s="80" t="s">
        <v>32</v>
      </c>
      <c r="B41" s="81">
        <f>SUM(C41-D41)</f>
        <v>272</v>
      </c>
      <c r="C41" s="81">
        <f aca="true" t="shared" si="15" ref="C41:L41">SUM(C18)</f>
        <v>137</v>
      </c>
      <c r="D41" s="81">
        <f t="shared" si="15"/>
        <v>-135</v>
      </c>
      <c r="E41" s="81">
        <f t="shared" si="15"/>
        <v>2</v>
      </c>
      <c r="F41" s="81">
        <f t="shared" si="15"/>
        <v>2</v>
      </c>
      <c r="G41" s="81">
        <f t="shared" si="15"/>
        <v>9</v>
      </c>
      <c r="H41" s="81">
        <f t="shared" si="15"/>
        <v>3</v>
      </c>
      <c r="I41" s="81">
        <f t="shared" si="15"/>
        <v>66</v>
      </c>
      <c r="J41" s="81">
        <f t="shared" si="15"/>
        <v>28</v>
      </c>
      <c r="K41" s="81">
        <f t="shared" si="15"/>
        <v>66777</v>
      </c>
      <c r="L41" s="142">
        <f t="shared" si="15"/>
        <v>-32416</v>
      </c>
      <c r="M41" s="148"/>
      <c r="N41" s="88" t="s">
        <v>32</v>
      </c>
      <c r="O41" s="81">
        <f aca="true" t="shared" si="16" ref="O41:T41">SUM(O18)</f>
        <v>125</v>
      </c>
      <c r="P41" s="81">
        <f t="shared" si="16"/>
        <v>-130</v>
      </c>
      <c r="Q41" s="81">
        <f t="shared" si="16"/>
        <v>4</v>
      </c>
      <c r="R41" s="81">
        <f t="shared" si="16"/>
        <v>2</v>
      </c>
      <c r="S41" s="81">
        <f t="shared" si="16"/>
        <v>2</v>
      </c>
      <c r="T41" s="81">
        <f t="shared" si="16"/>
        <v>1</v>
      </c>
      <c r="U41" s="113">
        <f>SUM(Q41/C41)</f>
        <v>0.029197080291970802</v>
      </c>
      <c r="V41" s="81">
        <f>SUM(V18)</f>
        <v>14</v>
      </c>
      <c r="W41" s="81">
        <f>SUM(W18)</f>
        <v>2</v>
      </c>
      <c r="X41" s="42">
        <f>SUM(V41/C41)</f>
        <v>0.10218978102189781</v>
      </c>
      <c r="Y41" s="82" t="s">
        <v>32</v>
      </c>
      <c r="Z41" s="81">
        <f aca="true" t="shared" si="17" ref="Z41:AI41">SUM(Z18)</f>
        <v>38</v>
      </c>
      <c r="AA41" s="81">
        <f t="shared" si="17"/>
        <v>-36</v>
      </c>
      <c r="AB41" s="81">
        <f t="shared" si="17"/>
        <v>1</v>
      </c>
      <c r="AC41" s="81">
        <f t="shared" si="17"/>
        <v>-5</v>
      </c>
      <c r="AD41" s="81">
        <f t="shared" si="17"/>
        <v>16</v>
      </c>
      <c r="AE41" s="81">
        <f t="shared" si="17"/>
        <v>-12</v>
      </c>
      <c r="AF41" s="81">
        <f t="shared" si="17"/>
        <v>70</v>
      </c>
      <c r="AG41" s="81">
        <f t="shared" si="17"/>
        <v>-77</v>
      </c>
      <c r="AH41" s="81">
        <f t="shared" si="17"/>
        <v>85</v>
      </c>
      <c r="AI41" s="81">
        <f t="shared" si="17"/>
        <v>-83</v>
      </c>
      <c r="AJ41" s="91">
        <f>SUM(C41-AH41)</f>
        <v>52</v>
      </c>
      <c r="AK41" s="142">
        <f>SUM(AK18)</f>
        <v>-52</v>
      </c>
    </row>
    <row r="42" spans="1:37" ht="17.25" customHeight="1" thickBot="1" thickTop="1">
      <c r="A42" s="83" t="s">
        <v>28</v>
      </c>
      <c r="B42" s="84">
        <f aca="true" t="shared" si="18" ref="B42:L42">SUM(B38:B41)</f>
        <v>1802</v>
      </c>
      <c r="C42" s="84">
        <f t="shared" si="18"/>
        <v>1042</v>
      </c>
      <c r="D42" s="85">
        <f t="shared" si="18"/>
        <v>-760</v>
      </c>
      <c r="E42" s="84">
        <f t="shared" si="18"/>
        <v>9</v>
      </c>
      <c r="F42" s="85">
        <f t="shared" si="18"/>
        <v>6</v>
      </c>
      <c r="G42" s="84">
        <f t="shared" si="18"/>
        <v>36</v>
      </c>
      <c r="H42" s="85">
        <f t="shared" si="18"/>
        <v>-8</v>
      </c>
      <c r="I42" s="84">
        <f t="shared" si="18"/>
        <v>237</v>
      </c>
      <c r="J42" s="85">
        <f>SUM(J38:J41)</f>
        <v>18</v>
      </c>
      <c r="K42" s="84">
        <f t="shared" si="18"/>
        <v>599617</v>
      </c>
      <c r="L42" s="87">
        <f t="shared" si="18"/>
        <v>-252966</v>
      </c>
      <c r="M42" s="149"/>
      <c r="N42" s="83" t="s">
        <v>28</v>
      </c>
      <c r="O42" s="84">
        <f aca="true" t="shared" si="19" ref="O42:T42">SUM(O38:O41)</f>
        <v>961</v>
      </c>
      <c r="P42" s="85">
        <f t="shared" si="19"/>
        <v>-735</v>
      </c>
      <c r="Q42" s="84">
        <f t="shared" si="19"/>
        <v>9</v>
      </c>
      <c r="R42" s="85">
        <f t="shared" si="19"/>
        <v>0</v>
      </c>
      <c r="S42" s="84">
        <f t="shared" si="19"/>
        <v>4</v>
      </c>
      <c r="T42" s="85">
        <f t="shared" si="19"/>
        <v>0</v>
      </c>
      <c r="U42" s="117">
        <f>SUM(Q42/C42)</f>
        <v>0.008637236084452975</v>
      </c>
      <c r="V42" s="111">
        <f>SUM(V38:V41)</f>
        <v>65</v>
      </c>
      <c r="W42" s="84">
        <f>SUM(W38:W41)</f>
        <v>-22</v>
      </c>
      <c r="X42" s="139">
        <f>SUM(V42/C42)</f>
        <v>0.06238003838771593</v>
      </c>
      <c r="Y42" s="86" t="s">
        <v>28</v>
      </c>
      <c r="Z42" s="174">
        <f aca="true" t="shared" si="20" ref="Z42:AI42">SUM(Z38:Z41)</f>
        <v>364</v>
      </c>
      <c r="AA42" s="175">
        <f t="shared" si="20"/>
        <v>-134</v>
      </c>
      <c r="AB42" s="176">
        <f t="shared" si="20"/>
        <v>14</v>
      </c>
      <c r="AC42" s="175">
        <f t="shared" si="20"/>
        <v>-20</v>
      </c>
      <c r="AD42" s="176">
        <f t="shared" si="20"/>
        <v>116</v>
      </c>
      <c r="AE42" s="175">
        <f t="shared" si="20"/>
        <v>-123</v>
      </c>
      <c r="AF42" s="176">
        <f t="shared" si="20"/>
        <v>467</v>
      </c>
      <c r="AG42" s="175">
        <f t="shared" si="20"/>
        <v>-458</v>
      </c>
      <c r="AH42" s="176">
        <f t="shared" si="20"/>
        <v>693</v>
      </c>
      <c r="AI42" s="175">
        <f t="shared" si="20"/>
        <v>-560</v>
      </c>
      <c r="AJ42" s="175">
        <f>SUM(AJ38:AJ41)</f>
        <v>349</v>
      </c>
      <c r="AK42" s="177">
        <f>SUM(AK38:AK41)</f>
        <v>-200</v>
      </c>
    </row>
    <row r="43" spans="1:37" ht="17.25" customHeight="1" thickTop="1">
      <c r="A43" s="185" t="s">
        <v>33</v>
      </c>
      <c r="B43" s="160"/>
      <c r="C43" s="161"/>
      <c r="D43" s="162"/>
      <c r="E43" s="161"/>
      <c r="F43" s="163"/>
      <c r="G43" s="161"/>
      <c r="H43" s="163"/>
      <c r="I43" s="161"/>
      <c r="J43" s="163"/>
      <c r="K43" s="161"/>
      <c r="L43" s="164"/>
      <c r="M43" s="146"/>
      <c r="N43" s="185" t="s">
        <v>33</v>
      </c>
      <c r="O43" s="165"/>
      <c r="P43" s="166"/>
      <c r="Q43" s="166"/>
      <c r="R43" s="166"/>
      <c r="S43" s="167"/>
      <c r="T43" s="168"/>
      <c r="U43" s="166"/>
      <c r="V43" s="169"/>
      <c r="W43" s="166"/>
      <c r="X43" s="170"/>
      <c r="Y43" s="188" t="s">
        <v>33</v>
      </c>
      <c r="Z43" s="171"/>
      <c r="AA43" s="172"/>
      <c r="AB43" s="171"/>
      <c r="AC43" s="172"/>
      <c r="AD43" s="171"/>
      <c r="AE43" s="172"/>
      <c r="AF43" s="171"/>
      <c r="AG43" s="172"/>
      <c r="AH43" s="171"/>
      <c r="AI43" s="172"/>
      <c r="AJ43" s="172"/>
      <c r="AK43" s="172"/>
    </row>
    <row r="44" spans="1:37" ht="17.25" customHeight="1">
      <c r="A44" s="186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59"/>
      <c r="M44" s="150"/>
      <c r="N44" s="187"/>
      <c r="O44" s="157"/>
      <c r="P44" s="158"/>
      <c r="Q44" s="158"/>
      <c r="R44" s="158"/>
      <c r="S44" s="158"/>
      <c r="T44" s="158"/>
      <c r="U44" s="158"/>
      <c r="V44" s="158"/>
      <c r="W44" s="158"/>
      <c r="X44" s="159"/>
      <c r="Y44" s="189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</row>
    <row r="45" spans="1:37" ht="17.25" customHeight="1">
      <c r="A45" s="88" t="s">
        <v>19</v>
      </c>
      <c r="B45" s="47">
        <f aca="true" t="shared" si="21" ref="B45:L45">SUM(B9)</f>
        <v>456</v>
      </c>
      <c r="C45" s="47">
        <f t="shared" si="21"/>
        <v>324</v>
      </c>
      <c r="D45" s="89">
        <f t="shared" si="21"/>
        <v>-132</v>
      </c>
      <c r="E45" s="47">
        <f t="shared" si="21"/>
        <v>3</v>
      </c>
      <c r="F45" s="48">
        <f t="shared" si="21"/>
        <v>0</v>
      </c>
      <c r="G45" s="47">
        <f t="shared" si="21"/>
        <v>6</v>
      </c>
      <c r="H45" s="47">
        <f t="shared" si="21"/>
        <v>-1</v>
      </c>
      <c r="I45" s="47">
        <f t="shared" si="21"/>
        <v>46</v>
      </c>
      <c r="J45" s="47">
        <f t="shared" si="21"/>
        <v>-1</v>
      </c>
      <c r="K45" s="47">
        <f t="shared" si="21"/>
        <v>138962</v>
      </c>
      <c r="L45" s="156">
        <f t="shared" si="21"/>
        <v>-26359</v>
      </c>
      <c r="M45" s="151"/>
      <c r="N45" s="88" t="s">
        <v>19</v>
      </c>
      <c r="O45" s="47">
        <f aca="true" t="shared" si="22" ref="O45:X45">SUM(O9)</f>
        <v>297</v>
      </c>
      <c r="P45" s="47">
        <f t="shared" si="22"/>
        <v>-134</v>
      </c>
      <c r="Q45" s="47">
        <f t="shared" si="22"/>
        <v>6</v>
      </c>
      <c r="R45" s="47">
        <f t="shared" si="22"/>
        <v>1</v>
      </c>
      <c r="S45" s="47">
        <f t="shared" si="22"/>
        <v>5</v>
      </c>
      <c r="T45" s="47">
        <f t="shared" si="22"/>
        <v>2</v>
      </c>
      <c r="U45" s="113">
        <f t="shared" si="22"/>
        <v>0.018518518518518517</v>
      </c>
      <c r="V45" s="47">
        <f t="shared" si="22"/>
        <v>16</v>
      </c>
      <c r="W45" s="47">
        <f t="shared" si="22"/>
        <v>-7</v>
      </c>
      <c r="X45" s="42">
        <f t="shared" si="22"/>
        <v>0.04938271604938271</v>
      </c>
      <c r="Y45" s="50" t="s">
        <v>19</v>
      </c>
      <c r="Z45" s="178">
        <f>SUM(Z9)</f>
        <v>81</v>
      </c>
      <c r="AA45" s="48">
        <f>SUM(AA9)</f>
        <v>-23</v>
      </c>
      <c r="AB45" s="51">
        <f aca="true" t="shared" si="23" ref="AB45:AK45">SUM(AB9)</f>
        <v>2</v>
      </c>
      <c r="AC45" s="48">
        <f t="shared" si="23"/>
        <v>-10</v>
      </c>
      <c r="AD45" s="51">
        <f t="shared" si="23"/>
        <v>38</v>
      </c>
      <c r="AE45" s="48">
        <f t="shared" si="23"/>
        <v>-14</v>
      </c>
      <c r="AF45" s="51">
        <f t="shared" si="23"/>
        <v>176</v>
      </c>
      <c r="AG45" s="48">
        <f t="shared" si="23"/>
        <v>-87</v>
      </c>
      <c r="AH45" s="51">
        <f t="shared" si="23"/>
        <v>262</v>
      </c>
      <c r="AI45" s="48">
        <f t="shared" si="23"/>
        <v>-78</v>
      </c>
      <c r="AJ45" s="51">
        <f t="shared" si="23"/>
        <v>62</v>
      </c>
      <c r="AK45" s="52">
        <f t="shared" si="23"/>
        <v>-54</v>
      </c>
    </row>
    <row r="46" spans="1:37" ht="17.25" customHeight="1">
      <c r="A46" s="88" t="s">
        <v>20</v>
      </c>
      <c r="B46" s="47">
        <f aca="true" t="shared" si="24" ref="B46:L46">SUM(B10)</f>
        <v>429</v>
      </c>
      <c r="C46" s="47">
        <f t="shared" si="24"/>
        <v>303</v>
      </c>
      <c r="D46" s="89">
        <f t="shared" si="24"/>
        <v>-126</v>
      </c>
      <c r="E46" s="47">
        <f t="shared" si="24"/>
        <v>1</v>
      </c>
      <c r="F46" s="48">
        <f t="shared" si="24"/>
        <v>-1</v>
      </c>
      <c r="G46" s="47">
        <f t="shared" si="24"/>
        <v>8</v>
      </c>
      <c r="H46" s="47">
        <f t="shared" si="24"/>
        <v>2</v>
      </c>
      <c r="I46" s="47">
        <f t="shared" si="24"/>
        <v>53</v>
      </c>
      <c r="J46" s="47">
        <f t="shared" si="24"/>
        <v>22</v>
      </c>
      <c r="K46" s="47">
        <f t="shared" si="24"/>
        <v>167811</v>
      </c>
      <c r="L46" s="156">
        <f t="shared" si="24"/>
        <v>14600</v>
      </c>
      <c r="M46" s="151"/>
      <c r="N46" s="88" t="s">
        <v>20</v>
      </c>
      <c r="O46" s="47">
        <f aca="true" t="shared" si="25" ref="O46:X46">SUM(O10)</f>
        <v>276</v>
      </c>
      <c r="P46" s="47">
        <f t="shared" si="25"/>
        <v>-120</v>
      </c>
      <c r="Q46" s="47">
        <f t="shared" si="25"/>
        <v>2</v>
      </c>
      <c r="R46" s="47">
        <f t="shared" si="25"/>
        <v>0</v>
      </c>
      <c r="S46" s="47">
        <f t="shared" si="25"/>
        <v>0</v>
      </c>
      <c r="T46" s="47">
        <f t="shared" si="25"/>
        <v>0</v>
      </c>
      <c r="U46" s="113">
        <f t="shared" si="25"/>
        <v>0.006600660066006601</v>
      </c>
      <c r="V46" s="47">
        <f t="shared" si="25"/>
        <v>17</v>
      </c>
      <c r="W46" s="47">
        <f t="shared" si="25"/>
        <v>-3</v>
      </c>
      <c r="X46" s="42">
        <f t="shared" si="25"/>
        <v>0.056105610561056105</v>
      </c>
      <c r="Y46" s="50" t="s">
        <v>20</v>
      </c>
      <c r="Z46" s="51">
        <f>SUM(Z10)</f>
        <v>96</v>
      </c>
      <c r="AA46" s="48">
        <f>SUM(AA10)</f>
        <v>-4</v>
      </c>
      <c r="AB46" s="51">
        <f aca="true" t="shared" si="26" ref="AB46:AK46">SUM(AB10)</f>
        <v>1</v>
      </c>
      <c r="AC46" s="48">
        <f t="shared" si="26"/>
        <v>-2</v>
      </c>
      <c r="AD46" s="51">
        <f t="shared" si="26"/>
        <v>56</v>
      </c>
      <c r="AE46" s="48">
        <f t="shared" si="26"/>
        <v>-23</v>
      </c>
      <c r="AF46" s="51">
        <f t="shared" si="26"/>
        <v>123</v>
      </c>
      <c r="AG46" s="48">
        <f t="shared" si="26"/>
        <v>-91</v>
      </c>
      <c r="AH46" s="51">
        <f t="shared" si="26"/>
        <v>189</v>
      </c>
      <c r="AI46" s="48">
        <f t="shared" si="26"/>
        <v>-114</v>
      </c>
      <c r="AJ46" s="51">
        <f t="shared" si="26"/>
        <v>114</v>
      </c>
      <c r="AK46" s="52">
        <f t="shared" si="26"/>
        <v>-12</v>
      </c>
    </row>
    <row r="47" spans="1:37" ht="17.25" customHeight="1">
      <c r="A47" s="88" t="s">
        <v>23</v>
      </c>
      <c r="B47" s="47">
        <f aca="true" t="shared" si="27" ref="B47:L47">SUM(B13)</f>
        <v>483</v>
      </c>
      <c r="C47" s="47">
        <f t="shared" si="27"/>
        <v>300</v>
      </c>
      <c r="D47" s="89">
        <f t="shared" si="27"/>
        <v>-183</v>
      </c>
      <c r="E47" s="47">
        <f t="shared" si="27"/>
        <v>3</v>
      </c>
      <c r="F47" s="48">
        <f t="shared" si="27"/>
        <v>3</v>
      </c>
      <c r="G47" s="47">
        <f t="shared" si="27"/>
        <v>14</v>
      </c>
      <c r="H47" s="47">
        <f t="shared" si="27"/>
        <v>-2</v>
      </c>
      <c r="I47" s="47">
        <f t="shared" si="27"/>
        <v>63</v>
      </c>
      <c r="J47" s="47">
        <f t="shared" si="27"/>
        <v>-21</v>
      </c>
      <c r="K47" s="47">
        <f t="shared" si="27"/>
        <v>127110</v>
      </c>
      <c r="L47" s="156">
        <f t="shared" si="27"/>
        <v>-94149</v>
      </c>
      <c r="M47" s="151"/>
      <c r="N47" s="88" t="s">
        <v>23</v>
      </c>
      <c r="O47" s="47">
        <f aca="true" t="shared" si="28" ref="O47:X47">SUM(O13)</f>
        <v>270</v>
      </c>
      <c r="P47" s="47">
        <f t="shared" si="28"/>
        <v>-156</v>
      </c>
      <c r="Q47" s="47">
        <f t="shared" si="28"/>
        <v>2</v>
      </c>
      <c r="R47" s="47">
        <f t="shared" si="28"/>
        <v>-2</v>
      </c>
      <c r="S47" s="47">
        <f t="shared" si="28"/>
        <v>1</v>
      </c>
      <c r="T47" s="47">
        <f t="shared" si="28"/>
        <v>-2</v>
      </c>
      <c r="U47" s="113">
        <f t="shared" si="28"/>
        <v>0.006666666666666667</v>
      </c>
      <c r="V47" s="47">
        <f t="shared" si="28"/>
        <v>16</v>
      </c>
      <c r="W47" s="47">
        <f t="shared" si="28"/>
        <v>-6</v>
      </c>
      <c r="X47" s="42">
        <f t="shared" si="28"/>
        <v>0.05333333333333334</v>
      </c>
      <c r="Y47" s="50" t="s">
        <v>23</v>
      </c>
      <c r="Z47" s="51">
        <f aca="true" t="shared" si="29" ref="Z47:AA50">SUM(Z13)</f>
        <v>86</v>
      </c>
      <c r="AA47" s="48">
        <f t="shared" si="29"/>
        <v>-34</v>
      </c>
      <c r="AB47" s="51">
        <f aca="true" t="shared" si="30" ref="AB47:AK47">SUM(AB13)</f>
        <v>7</v>
      </c>
      <c r="AC47" s="48">
        <f t="shared" si="30"/>
        <v>2</v>
      </c>
      <c r="AD47" s="51">
        <f t="shared" si="30"/>
        <v>38</v>
      </c>
      <c r="AE47" s="48">
        <f t="shared" si="30"/>
        <v>-10</v>
      </c>
      <c r="AF47" s="51">
        <f t="shared" si="30"/>
        <v>139</v>
      </c>
      <c r="AG47" s="48">
        <f t="shared" si="30"/>
        <v>-114</v>
      </c>
      <c r="AH47" s="51">
        <f t="shared" si="30"/>
        <v>159</v>
      </c>
      <c r="AI47" s="48">
        <f t="shared" si="30"/>
        <v>-66</v>
      </c>
      <c r="AJ47" s="51">
        <f t="shared" si="30"/>
        <v>141</v>
      </c>
      <c r="AK47" s="52">
        <f t="shared" si="30"/>
        <v>-117</v>
      </c>
    </row>
    <row r="48" spans="1:37" ht="17.25" customHeight="1">
      <c r="A48" s="88" t="s">
        <v>24</v>
      </c>
      <c r="B48" s="47">
        <f aca="true" t="shared" si="31" ref="B48:L48">SUM(B14)</f>
        <v>298</v>
      </c>
      <c r="C48" s="47">
        <f t="shared" si="31"/>
        <v>177</v>
      </c>
      <c r="D48" s="89">
        <f t="shared" si="31"/>
        <v>-121</v>
      </c>
      <c r="E48" s="47">
        <f t="shared" si="31"/>
        <v>3</v>
      </c>
      <c r="F48" s="48">
        <f t="shared" si="31"/>
        <v>-7</v>
      </c>
      <c r="G48" s="47">
        <f t="shared" si="31"/>
        <v>6</v>
      </c>
      <c r="H48" s="47">
        <f t="shared" si="31"/>
        <v>-8</v>
      </c>
      <c r="I48" s="47">
        <f t="shared" si="31"/>
        <v>55</v>
      </c>
      <c r="J48" s="47">
        <f t="shared" si="31"/>
        <v>-6</v>
      </c>
      <c r="K48" s="47">
        <f t="shared" si="31"/>
        <v>140180</v>
      </c>
      <c r="L48" s="156">
        <f t="shared" si="31"/>
        <v>-31140</v>
      </c>
      <c r="M48" s="151"/>
      <c r="N48" s="88" t="s">
        <v>24</v>
      </c>
      <c r="O48" s="47">
        <f aca="true" t="shared" si="32" ref="O48:X48">SUM(O14)</f>
        <v>162</v>
      </c>
      <c r="P48" s="47">
        <f t="shared" si="32"/>
        <v>-109</v>
      </c>
      <c r="Q48" s="47">
        <f t="shared" si="32"/>
        <v>1</v>
      </c>
      <c r="R48" s="47">
        <f t="shared" si="32"/>
        <v>-2</v>
      </c>
      <c r="S48" s="47">
        <f t="shared" si="32"/>
        <v>1</v>
      </c>
      <c r="T48" s="47">
        <f t="shared" si="32"/>
        <v>-1</v>
      </c>
      <c r="U48" s="113">
        <f t="shared" si="32"/>
        <v>0.005649717514124294</v>
      </c>
      <c r="V48" s="47">
        <f t="shared" si="32"/>
        <v>8</v>
      </c>
      <c r="W48" s="47">
        <f t="shared" si="32"/>
        <v>-6</v>
      </c>
      <c r="X48" s="42">
        <f t="shared" si="32"/>
        <v>0.04519774011299435</v>
      </c>
      <c r="Y48" s="50" t="s">
        <v>24</v>
      </c>
      <c r="Z48" s="51">
        <f t="shared" si="29"/>
        <v>71</v>
      </c>
      <c r="AA48" s="48">
        <f t="shared" si="29"/>
        <v>-32</v>
      </c>
      <c r="AB48" s="51">
        <f aca="true" t="shared" si="33" ref="AB48:AK48">SUM(AB14)</f>
        <v>10</v>
      </c>
      <c r="AC48" s="48">
        <f t="shared" si="33"/>
        <v>2</v>
      </c>
      <c r="AD48" s="51">
        <f t="shared" si="33"/>
        <v>19</v>
      </c>
      <c r="AE48" s="48">
        <f t="shared" si="33"/>
        <v>-16</v>
      </c>
      <c r="AF48" s="51">
        <f t="shared" si="33"/>
        <v>62</v>
      </c>
      <c r="AG48" s="48">
        <f t="shared" si="33"/>
        <v>-63</v>
      </c>
      <c r="AH48" s="51">
        <f t="shared" si="33"/>
        <v>79</v>
      </c>
      <c r="AI48" s="48">
        <f t="shared" si="33"/>
        <v>-84</v>
      </c>
      <c r="AJ48" s="51">
        <f t="shared" si="33"/>
        <v>98</v>
      </c>
      <c r="AK48" s="52">
        <f t="shared" si="33"/>
        <v>-37</v>
      </c>
    </row>
    <row r="49" spans="1:37" ht="17.25" customHeight="1">
      <c r="A49" s="88" t="s">
        <v>25</v>
      </c>
      <c r="B49" s="47">
        <f aca="true" t="shared" si="34" ref="B49:L49">SUM(B15)</f>
        <v>296</v>
      </c>
      <c r="C49" s="47">
        <f t="shared" si="34"/>
        <v>211</v>
      </c>
      <c r="D49" s="89">
        <f t="shared" si="34"/>
        <v>-85</v>
      </c>
      <c r="E49" s="47">
        <f t="shared" si="34"/>
        <v>1</v>
      </c>
      <c r="F49" s="48">
        <f t="shared" si="34"/>
        <v>-1</v>
      </c>
      <c r="G49" s="47">
        <f t="shared" si="34"/>
        <v>3</v>
      </c>
      <c r="H49" s="47">
        <f t="shared" si="34"/>
        <v>-2</v>
      </c>
      <c r="I49" s="47">
        <f t="shared" si="34"/>
        <v>45</v>
      </c>
      <c r="J49" s="47">
        <f t="shared" si="34"/>
        <v>-11</v>
      </c>
      <c r="K49" s="47">
        <f t="shared" si="34"/>
        <v>118315</v>
      </c>
      <c r="L49" s="156">
        <f t="shared" si="34"/>
        <v>-43120</v>
      </c>
      <c r="M49" s="151"/>
      <c r="N49" s="88" t="s">
        <v>25</v>
      </c>
      <c r="O49" s="47">
        <f aca="true" t="shared" si="35" ref="O49:X49">SUM(O15)</f>
        <v>197</v>
      </c>
      <c r="P49" s="47">
        <f t="shared" si="35"/>
        <v>-80</v>
      </c>
      <c r="Q49" s="47">
        <f t="shared" si="35"/>
        <v>2</v>
      </c>
      <c r="R49" s="47">
        <f t="shared" si="35"/>
        <v>0</v>
      </c>
      <c r="S49" s="47">
        <f t="shared" si="35"/>
        <v>0</v>
      </c>
      <c r="T49" s="47">
        <f t="shared" si="35"/>
        <v>0</v>
      </c>
      <c r="U49" s="113">
        <f t="shared" si="35"/>
        <v>0.009478672985781991</v>
      </c>
      <c r="V49" s="47">
        <f t="shared" si="35"/>
        <v>10</v>
      </c>
      <c r="W49" s="47">
        <f t="shared" si="35"/>
        <v>3</v>
      </c>
      <c r="X49" s="42">
        <f t="shared" si="35"/>
        <v>0.04739336492890995</v>
      </c>
      <c r="Y49" s="50" t="s">
        <v>25</v>
      </c>
      <c r="Z49" s="51">
        <f t="shared" si="29"/>
        <v>63</v>
      </c>
      <c r="AA49" s="48">
        <f t="shared" si="29"/>
        <v>-6</v>
      </c>
      <c r="AB49" s="51">
        <f aca="true" t="shared" si="36" ref="AB49:AK49">SUM(AB15)</f>
        <v>3</v>
      </c>
      <c r="AC49" s="48">
        <f t="shared" si="36"/>
        <v>-4</v>
      </c>
      <c r="AD49" s="51">
        <f t="shared" si="36"/>
        <v>32</v>
      </c>
      <c r="AE49" s="48">
        <f t="shared" si="36"/>
        <v>-12</v>
      </c>
      <c r="AF49" s="51">
        <f t="shared" si="36"/>
        <v>99</v>
      </c>
      <c r="AG49" s="48">
        <f t="shared" si="36"/>
        <v>-58</v>
      </c>
      <c r="AH49" s="51">
        <f t="shared" si="36"/>
        <v>177</v>
      </c>
      <c r="AI49" s="48">
        <f t="shared" si="36"/>
        <v>-48</v>
      </c>
      <c r="AJ49" s="51">
        <f t="shared" si="36"/>
        <v>34</v>
      </c>
      <c r="AK49" s="52">
        <f t="shared" si="36"/>
        <v>-37</v>
      </c>
    </row>
    <row r="50" spans="1:37" ht="17.25" customHeight="1">
      <c r="A50" s="88" t="s">
        <v>26</v>
      </c>
      <c r="B50" s="47">
        <f aca="true" t="shared" si="37" ref="B50:L50">SUM(B16)</f>
        <v>517</v>
      </c>
      <c r="C50" s="47">
        <f t="shared" si="37"/>
        <v>326</v>
      </c>
      <c r="D50" s="89">
        <f t="shared" si="37"/>
        <v>-191</v>
      </c>
      <c r="E50" s="47">
        <f t="shared" si="37"/>
        <v>2</v>
      </c>
      <c r="F50" s="48">
        <f t="shared" si="37"/>
        <v>0</v>
      </c>
      <c r="G50" s="47">
        <f t="shared" si="37"/>
        <v>5</v>
      </c>
      <c r="H50" s="47">
        <f t="shared" si="37"/>
        <v>-6</v>
      </c>
      <c r="I50" s="47">
        <f t="shared" si="37"/>
        <v>54</v>
      </c>
      <c r="J50" s="47">
        <f t="shared" si="37"/>
        <v>-14</v>
      </c>
      <c r="K50" s="47">
        <f t="shared" si="37"/>
        <v>154952</v>
      </c>
      <c r="L50" s="156">
        <f t="shared" si="37"/>
        <v>-57349</v>
      </c>
      <c r="M50" s="151"/>
      <c r="N50" s="88" t="s">
        <v>26</v>
      </c>
      <c r="O50" s="47">
        <f aca="true" t="shared" si="38" ref="O50:X50">SUM(O16)</f>
        <v>308</v>
      </c>
      <c r="P50" s="47">
        <f t="shared" si="38"/>
        <v>-178</v>
      </c>
      <c r="Q50" s="47">
        <f t="shared" si="38"/>
        <v>3</v>
      </c>
      <c r="R50" s="47">
        <f t="shared" si="38"/>
        <v>-4</v>
      </c>
      <c r="S50" s="47">
        <f t="shared" si="38"/>
        <v>2</v>
      </c>
      <c r="T50" s="47">
        <f t="shared" si="38"/>
        <v>1</v>
      </c>
      <c r="U50" s="113">
        <f t="shared" si="38"/>
        <v>0.009202453987730062</v>
      </c>
      <c r="V50" s="47">
        <f t="shared" si="38"/>
        <v>14</v>
      </c>
      <c r="W50" s="47">
        <f t="shared" si="38"/>
        <v>-9</v>
      </c>
      <c r="X50" s="42">
        <f t="shared" si="38"/>
        <v>0.04294478527607362</v>
      </c>
      <c r="Y50" s="50" t="s">
        <v>26</v>
      </c>
      <c r="Z50" s="51">
        <f t="shared" si="29"/>
        <v>80</v>
      </c>
      <c r="AA50" s="48">
        <f t="shared" si="29"/>
        <v>-32</v>
      </c>
      <c r="AB50" s="51">
        <f aca="true" t="shared" si="39" ref="AB50:AK50">SUM(AB16)</f>
        <v>3</v>
      </c>
      <c r="AC50" s="48">
        <f t="shared" si="39"/>
        <v>-5</v>
      </c>
      <c r="AD50" s="51">
        <f t="shared" si="39"/>
        <v>54</v>
      </c>
      <c r="AE50" s="48">
        <f t="shared" si="39"/>
        <v>-31</v>
      </c>
      <c r="AF50" s="51">
        <f t="shared" si="39"/>
        <v>171</v>
      </c>
      <c r="AG50" s="48">
        <f t="shared" si="39"/>
        <v>-110</v>
      </c>
      <c r="AH50" s="51">
        <f t="shared" si="39"/>
        <v>262</v>
      </c>
      <c r="AI50" s="48">
        <f t="shared" si="39"/>
        <v>-140</v>
      </c>
      <c r="AJ50" s="51">
        <f t="shared" si="39"/>
        <v>64</v>
      </c>
      <c r="AK50" s="52">
        <f t="shared" si="39"/>
        <v>-51</v>
      </c>
    </row>
    <row r="51" spans="1:37" ht="17.25" customHeight="1" thickBot="1">
      <c r="A51" s="90" t="s">
        <v>27</v>
      </c>
      <c r="B51" s="91">
        <f aca="true" t="shared" si="40" ref="B51:L51">SUM(B17)</f>
        <v>554</v>
      </c>
      <c r="C51" s="91">
        <f t="shared" si="40"/>
        <v>376</v>
      </c>
      <c r="D51" s="91">
        <f t="shared" si="40"/>
        <v>-178</v>
      </c>
      <c r="E51" s="91">
        <f t="shared" si="40"/>
        <v>3</v>
      </c>
      <c r="F51" s="91">
        <f t="shared" si="40"/>
        <v>2</v>
      </c>
      <c r="G51" s="91">
        <f t="shared" si="40"/>
        <v>9</v>
      </c>
      <c r="H51" s="91">
        <f t="shared" si="40"/>
        <v>3</v>
      </c>
      <c r="I51" s="91">
        <f t="shared" si="40"/>
        <v>65</v>
      </c>
      <c r="J51" s="91">
        <f t="shared" si="40"/>
        <v>-6</v>
      </c>
      <c r="K51" s="91">
        <f t="shared" si="40"/>
        <v>159740</v>
      </c>
      <c r="L51" s="143">
        <f t="shared" si="40"/>
        <v>294</v>
      </c>
      <c r="M51" s="152"/>
      <c r="N51" s="90" t="s">
        <v>27</v>
      </c>
      <c r="O51" s="91">
        <f aca="true" t="shared" si="41" ref="O51:X51">SUM(O17)</f>
        <v>348</v>
      </c>
      <c r="P51" s="91">
        <f t="shared" si="41"/>
        <v>-176</v>
      </c>
      <c r="Q51" s="91">
        <f t="shared" si="41"/>
        <v>6</v>
      </c>
      <c r="R51" s="91">
        <f t="shared" si="41"/>
        <v>-2</v>
      </c>
      <c r="S51" s="91">
        <f t="shared" si="41"/>
        <v>2</v>
      </c>
      <c r="T51" s="91">
        <f t="shared" si="41"/>
        <v>-2</v>
      </c>
      <c r="U51" s="136">
        <f t="shared" si="41"/>
        <v>0.015957446808510637</v>
      </c>
      <c r="V51" s="91">
        <f t="shared" si="41"/>
        <v>13</v>
      </c>
      <c r="W51" s="91">
        <f t="shared" si="41"/>
        <v>-10</v>
      </c>
      <c r="X51" s="140">
        <f t="shared" si="41"/>
        <v>0.034574468085106384</v>
      </c>
      <c r="Y51" s="94" t="s">
        <v>27</v>
      </c>
      <c r="Z51" s="91">
        <f aca="true" t="shared" si="42" ref="Z51:AK51">SUM(Z17)</f>
        <v>72</v>
      </c>
      <c r="AA51" s="91">
        <f t="shared" si="42"/>
        <v>-24</v>
      </c>
      <c r="AB51" s="91">
        <f t="shared" si="42"/>
        <v>11</v>
      </c>
      <c r="AC51" s="91">
        <f t="shared" si="42"/>
        <v>2</v>
      </c>
      <c r="AD51" s="91">
        <f t="shared" si="42"/>
        <v>57</v>
      </c>
      <c r="AE51" s="91">
        <f t="shared" si="42"/>
        <v>-45</v>
      </c>
      <c r="AF51" s="91">
        <f t="shared" si="42"/>
        <v>208</v>
      </c>
      <c r="AG51" s="91">
        <f t="shared" si="42"/>
        <v>-109</v>
      </c>
      <c r="AH51" s="91">
        <f t="shared" si="42"/>
        <v>297</v>
      </c>
      <c r="AI51" s="91">
        <f t="shared" si="42"/>
        <v>-175</v>
      </c>
      <c r="AJ51" s="91">
        <f t="shared" si="42"/>
        <v>79</v>
      </c>
      <c r="AK51" s="143">
        <f t="shared" si="42"/>
        <v>-3</v>
      </c>
    </row>
    <row r="52" spans="1:37" ht="17.25" customHeight="1" thickBot="1" thickTop="1">
      <c r="A52" s="96" t="s">
        <v>28</v>
      </c>
      <c r="B52" s="97">
        <f aca="true" t="shared" si="43" ref="B52:L52">SUM(B45:B51)</f>
        <v>3033</v>
      </c>
      <c r="C52" s="97">
        <f t="shared" si="43"/>
        <v>2017</v>
      </c>
      <c r="D52" s="98">
        <f t="shared" si="43"/>
        <v>-1016</v>
      </c>
      <c r="E52" s="97">
        <f t="shared" si="43"/>
        <v>16</v>
      </c>
      <c r="F52" s="98">
        <f t="shared" si="43"/>
        <v>-4</v>
      </c>
      <c r="G52" s="97">
        <f t="shared" si="43"/>
        <v>51</v>
      </c>
      <c r="H52" s="98">
        <f t="shared" si="43"/>
        <v>-14</v>
      </c>
      <c r="I52" s="97">
        <f t="shared" si="43"/>
        <v>381</v>
      </c>
      <c r="J52" s="98">
        <f>SUM(J45:J51)</f>
        <v>-37</v>
      </c>
      <c r="K52" s="97">
        <f t="shared" si="43"/>
        <v>1007070</v>
      </c>
      <c r="L52" s="101">
        <f t="shared" si="43"/>
        <v>-237223</v>
      </c>
      <c r="M52" s="149"/>
      <c r="N52" s="96" t="s">
        <v>28</v>
      </c>
      <c r="O52" s="97">
        <f aca="true" t="shared" si="44" ref="O52:T52">SUM(O45:O51)</f>
        <v>1858</v>
      </c>
      <c r="P52" s="98">
        <f t="shared" si="44"/>
        <v>-953</v>
      </c>
      <c r="Q52" s="97">
        <f t="shared" si="44"/>
        <v>22</v>
      </c>
      <c r="R52" s="98">
        <f t="shared" si="44"/>
        <v>-9</v>
      </c>
      <c r="S52" s="97">
        <f t="shared" si="44"/>
        <v>11</v>
      </c>
      <c r="T52" s="98">
        <f t="shared" si="44"/>
        <v>-2</v>
      </c>
      <c r="U52" s="116">
        <f>SUM(Q52/C52)</f>
        <v>0.010907288051561725</v>
      </c>
      <c r="V52" s="98">
        <f>SUM(V45:V51)</f>
        <v>94</v>
      </c>
      <c r="W52" s="97">
        <f>SUM(W45:W51)</f>
        <v>-38</v>
      </c>
      <c r="X52" s="141">
        <f>SUM(V52/C52)</f>
        <v>0.0466038671294001</v>
      </c>
      <c r="Y52" s="99" t="s">
        <v>28</v>
      </c>
      <c r="Z52" s="100">
        <f aca="true" t="shared" si="45" ref="Z52:AI52">SUM(Z45:Z51)</f>
        <v>549</v>
      </c>
      <c r="AA52" s="98">
        <f t="shared" si="45"/>
        <v>-155</v>
      </c>
      <c r="AB52" s="97">
        <f t="shared" si="45"/>
        <v>37</v>
      </c>
      <c r="AC52" s="98">
        <f t="shared" si="45"/>
        <v>-15</v>
      </c>
      <c r="AD52" s="97">
        <f t="shared" si="45"/>
        <v>294</v>
      </c>
      <c r="AE52" s="98">
        <f t="shared" si="45"/>
        <v>-151</v>
      </c>
      <c r="AF52" s="97">
        <f t="shared" si="45"/>
        <v>978</v>
      </c>
      <c r="AG52" s="98">
        <f t="shared" si="45"/>
        <v>-632</v>
      </c>
      <c r="AH52" s="97">
        <f t="shared" si="45"/>
        <v>1425</v>
      </c>
      <c r="AI52" s="98">
        <f t="shared" si="45"/>
        <v>-705</v>
      </c>
      <c r="AJ52" s="97">
        <f>SUM(AJ45:AJ51)</f>
        <v>592</v>
      </c>
      <c r="AK52" s="101">
        <f>SUM(AK45:AK51)</f>
        <v>-311</v>
      </c>
    </row>
    <row r="54" spans="1:37" ht="12.75">
      <c r="A54" s="181" t="s">
        <v>60</v>
      </c>
      <c r="B54" s="180">
        <f aca="true" t="shared" si="46" ref="B54:L54">SUM(B42+B52)</f>
        <v>4835</v>
      </c>
      <c r="C54" s="180">
        <f t="shared" si="46"/>
        <v>3059</v>
      </c>
      <c r="D54" s="180">
        <f t="shared" si="46"/>
        <v>-1776</v>
      </c>
      <c r="E54" s="180">
        <f t="shared" si="46"/>
        <v>25</v>
      </c>
      <c r="F54" s="180">
        <f t="shared" si="46"/>
        <v>2</v>
      </c>
      <c r="G54" s="180">
        <f t="shared" si="46"/>
        <v>87</v>
      </c>
      <c r="H54" s="180">
        <f t="shared" si="46"/>
        <v>-22</v>
      </c>
      <c r="I54" s="180">
        <f t="shared" si="46"/>
        <v>618</v>
      </c>
      <c r="J54" s="180">
        <f t="shared" si="46"/>
        <v>-19</v>
      </c>
      <c r="K54" s="180">
        <f t="shared" si="46"/>
        <v>1606687</v>
      </c>
      <c r="L54" s="180">
        <f t="shared" si="46"/>
        <v>-490189</v>
      </c>
      <c r="M54" s="179"/>
      <c r="N54" s="179"/>
      <c r="O54" s="180">
        <f aca="true" t="shared" si="47" ref="O54:X54">SUM(O42+O52)</f>
        <v>2819</v>
      </c>
      <c r="P54" s="180">
        <f t="shared" si="47"/>
        <v>-1688</v>
      </c>
      <c r="Q54" s="180">
        <f t="shared" si="47"/>
        <v>31</v>
      </c>
      <c r="R54" s="180">
        <f t="shared" si="47"/>
        <v>-9</v>
      </c>
      <c r="S54" s="180">
        <f t="shared" si="47"/>
        <v>15</v>
      </c>
      <c r="T54" s="180">
        <f t="shared" si="47"/>
        <v>-2</v>
      </c>
      <c r="U54" s="180">
        <f t="shared" si="47"/>
        <v>0.0195445241360147</v>
      </c>
      <c r="V54" s="180">
        <f t="shared" si="47"/>
        <v>159</v>
      </c>
      <c r="W54" s="180">
        <f t="shared" si="47"/>
        <v>-60</v>
      </c>
      <c r="X54" s="180">
        <f t="shared" si="47"/>
        <v>0.10898390551711604</v>
      </c>
      <c r="Y54" s="179"/>
      <c r="Z54" s="180">
        <f aca="true" t="shared" si="48" ref="Z54:AK54">SUM(Z42+Z52)</f>
        <v>913</v>
      </c>
      <c r="AA54" s="180">
        <f t="shared" si="48"/>
        <v>-289</v>
      </c>
      <c r="AB54" s="180">
        <f t="shared" si="48"/>
        <v>51</v>
      </c>
      <c r="AC54" s="180">
        <f t="shared" si="48"/>
        <v>-35</v>
      </c>
      <c r="AD54" s="180">
        <f t="shared" si="48"/>
        <v>410</v>
      </c>
      <c r="AE54" s="180">
        <f t="shared" si="48"/>
        <v>-274</v>
      </c>
      <c r="AF54" s="180">
        <f t="shared" si="48"/>
        <v>1445</v>
      </c>
      <c r="AG54" s="180">
        <f t="shared" si="48"/>
        <v>-1090</v>
      </c>
      <c r="AH54" s="180">
        <f t="shared" si="48"/>
        <v>2118</v>
      </c>
      <c r="AI54" s="180">
        <f t="shared" si="48"/>
        <v>-1265</v>
      </c>
      <c r="AJ54" s="180">
        <f t="shared" si="48"/>
        <v>941</v>
      </c>
      <c r="AK54" s="180">
        <f t="shared" si="48"/>
        <v>-511</v>
      </c>
    </row>
    <row r="55" ht="12.75">
      <c r="AK55" s="29" t="s">
        <v>46</v>
      </c>
    </row>
    <row r="56" spans="9:16" ht="12.75">
      <c r="I56" s="29" t="s">
        <v>46</v>
      </c>
      <c r="P56" s="29" t="s">
        <v>46</v>
      </c>
    </row>
  </sheetData>
  <mergeCells count="21">
    <mergeCell ref="X36:X37"/>
    <mergeCell ref="X6:X7"/>
    <mergeCell ref="Z6:AA6"/>
    <mergeCell ref="Z36:AA36"/>
    <mergeCell ref="AH6:AI6"/>
    <mergeCell ref="AJ6:AK6"/>
    <mergeCell ref="O6:P6"/>
    <mergeCell ref="S6:T6"/>
    <mergeCell ref="V6:W6"/>
    <mergeCell ref="U6:U7"/>
    <mergeCell ref="Q6:R6"/>
    <mergeCell ref="AH36:AI36"/>
    <mergeCell ref="AJ36:AK36"/>
    <mergeCell ref="A43:A44"/>
    <mergeCell ref="N43:N44"/>
    <mergeCell ref="Y43:Y44"/>
    <mergeCell ref="O36:P36"/>
    <mergeCell ref="Q36:R36"/>
    <mergeCell ref="S36:T36"/>
    <mergeCell ref="U36:U37"/>
    <mergeCell ref="V36:W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6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2" width="10.7109375" style="1" customWidth="1"/>
    <col min="3" max="3" width="11.57421875" style="1" customWidth="1"/>
    <col min="4" max="7" width="9.140625" style="1" customWidth="1"/>
    <col min="8" max="8" width="11.57421875" style="1" customWidth="1"/>
    <col min="9" max="9" width="10.00390625" style="1" customWidth="1"/>
    <col min="10" max="10" width="12.28125" style="1" customWidth="1"/>
    <col min="11" max="16384" width="9.140625" style="1" customWidth="1"/>
  </cols>
  <sheetData>
    <row r="1" spans="1:253" ht="19.5" customHeight="1">
      <c r="A1" s="118" t="s">
        <v>62</v>
      </c>
      <c r="B1" s="9"/>
      <c r="C1" s="9"/>
      <c r="D1" s="9"/>
      <c r="E1" s="9"/>
      <c r="F1" s="9"/>
      <c r="G1" s="9"/>
      <c r="H1" s="9"/>
      <c r="I1" s="9"/>
      <c r="J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ht="19.5" customHeight="1" thickBot="1">
      <c r="A2" s="11"/>
      <c r="B2" s="12"/>
      <c r="C2" s="12"/>
      <c r="D2" s="12"/>
      <c r="E2" s="12"/>
      <c r="F2" s="12"/>
      <c r="G2" s="12"/>
      <c r="H2" s="12"/>
      <c r="I2" s="12"/>
      <c r="J2" s="12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ht="35.25" customHeight="1" thickBot="1" thickTop="1">
      <c r="A3" s="17" t="s">
        <v>50</v>
      </c>
      <c r="B3" s="18" t="s">
        <v>6</v>
      </c>
      <c r="C3" s="19" t="s">
        <v>34</v>
      </c>
      <c r="D3" s="20" t="s">
        <v>35</v>
      </c>
      <c r="E3" s="19" t="s">
        <v>34</v>
      </c>
      <c r="F3" s="18" t="s">
        <v>48</v>
      </c>
      <c r="G3" s="19" t="s">
        <v>34</v>
      </c>
      <c r="H3" s="18" t="s">
        <v>51</v>
      </c>
      <c r="I3" s="19" t="s">
        <v>34</v>
      </c>
      <c r="J3" s="21" t="s">
        <v>49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ht="19.5" customHeight="1">
      <c r="A4" s="16" t="s">
        <v>36</v>
      </c>
      <c r="B4" s="122">
        <v>3472</v>
      </c>
      <c r="C4" s="123">
        <v>-4054</v>
      </c>
      <c r="D4" s="122">
        <v>8</v>
      </c>
      <c r="E4" s="123">
        <v>1</v>
      </c>
      <c r="F4" s="122">
        <v>63</v>
      </c>
      <c r="G4" s="123">
        <v>-9</v>
      </c>
      <c r="H4" s="122">
        <v>452</v>
      </c>
      <c r="I4" s="123">
        <v>35</v>
      </c>
      <c r="J4" s="124">
        <v>1</v>
      </c>
      <c r="M4" s="10"/>
      <c r="N4" s="13"/>
      <c r="O4" s="1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ht="19.5" customHeight="1">
      <c r="A5" s="14" t="s">
        <v>37</v>
      </c>
      <c r="B5" s="125">
        <v>2843</v>
      </c>
      <c r="C5" s="126">
        <v>-2388</v>
      </c>
      <c r="D5" s="125">
        <v>28</v>
      </c>
      <c r="E5" s="126">
        <v>0</v>
      </c>
      <c r="F5" s="125">
        <v>92</v>
      </c>
      <c r="G5" s="126">
        <v>-30</v>
      </c>
      <c r="H5" s="125">
        <v>679</v>
      </c>
      <c r="I5" s="126">
        <v>-43</v>
      </c>
      <c r="J5" s="127">
        <v>4</v>
      </c>
      <c r="M5" s="10"/>
      <c r="N5" s="13"/>
      <c r="O5" s="13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ht="19.5" customHeight="1">
      <c r="A6" s="14" t="s">
        <v>38</v>
      </c>
      <c r="B6" s="125">
        <v>806</v>
      </c>
      <c r="C6" s="126">
        <v>-1455</v>
      </c>
      <c r="D6" s="125">
        <v>17</v>
      </c>
      <c r="E6" s="126">
        <v>-2</v>
      </c>
      <c r="F6" s="125">
        <v>43</v>
      </c>
      <c r="G6" s="126">
        <v>4</v>
      </c>
      <c r="H6" s="125">
        <v>320</v>
      </c>
      <c r="I6" s="126">
        <v>-20</v>
      </c>
      <c r="J6" s="127">
        <v>8</v>
      </c>
      <c r="M6" s="10"/>
      <c r="N6" s="13"/>
      <c r="O6" s="1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ht="19.5" customHeight="1">
      <c r="A7" s="14" t="s">
        <v>39</v>
      </c>
      <c r="B7" s="125">
        <v>1312</v>
      </c>
      <c r="C7" s="126">
        <v>-2112</v>
      </c>
      <c r="D7" s="125">
        <v>27</v>
      </c>
      <c r="E7" s="126">
        <v>11</v>
      </c>
      <c r="F7" s="125">
        <v>44</v>
      </c>
      <c r="G7" s="126">
        <v>10</v>
      </c>
      <c r="H7" s="125">
        <v>491</v>
      </c>
      <c r="I7" s="126">
        <v>11</v>
      </c>
      <c r="J7" s="127">
        <v>6</v>
      </c>
      <c r="M7" s="10"/>
      <c r="N7" s="13"/>
      <c r="O7" s="13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ht="19.5" customHeight="1">
      <c r="A8" s="15" t="s">
        <v>40</v>
      </c>
      <c r="B8" s="128">
        <f>SUM(kraje!C19)</f>
        <v>3059</v>
      </c>
      <c r="C8" s="129">
        <f>SUM(kraje!D19)</f>
        <v>-1776</v>
      </c>
      <c r="D8" s="128">
        <f>SUM(kraje!E19)</f>
        <v>25</v>
      </c>
      <c r="E8" s="128">
        <f>SUM(kraje!F19)</f>
        <v>2</v>
      </c>
      <c r="F8" s="128">
        <f>SUM(kraje!G19)</f>
        <v>87</v>
      </c>
      <c r="G8" s="128">
        <f>SUM(kraje!H19)</f>
        <v>-22</v>
      </c>
      <c r="H8" s="128">
        <f>SUM(kraje!I19)</f>
        <v>618</v>
      </c>
      <c r="I8" s="128">
        <f>SUM(kraje!J19)</f>
        <v>-19</v>
      </c>
      <c r="J8" s="130">
        <v>3</v>
      </c>
      <c r="M8" s="10"/>
      <c r="N8" s="13"/>
      <c r="O8" s="13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ht="19.5" customHeight="1">
      <c r="A9" s="14" t="s">
        <v>41</v>
      </c>
      <c r="B9" s="125">
        <v>1537</v>
      </c>
      <c r="C9" s="126">
        <v>-1928</v>
      </c>
      <c r="D9" s="125">
        <v>16</v>
      </c>
      <c r="E9" s="126">
        <v>-8</v>
      </c>
      <c r="F9" s="125">
        <v>64</v>
      </c>
      <c r="G9" s="126">
        <v>-33</v>
      </c>
      <c r="H9" s="125">
        <v>444</v>
      </c>
      <c r="I9" s="126">
        <v>-98</v>
      </c>
      <c r="J9" s="127">
        <v>5</v>
      </c>
      <c r="M9" s="10"/>
      <c r="N9" s="13"/>
      <c r="O9" s="13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ht="19.5" customHeight="1">
      <c r="A10" s="14" t="s">
        <v>42</v>
      </c>
      <c r="B10" s="125">
        <v>1121</v>
      </c>
      <c r="C10" s="126">
        <v>-5176</v>
      </c>
      <c r="D10" s="125">
        <v>30</v>
      </c>
      <c r="E10" s="126">
        <v>-6</v>
      </c>
      <c r="F10" s="125">
        <v>81</v>
      </c>
      <c r="G10" s="126">
        <v>-73</v>
      </c>
      <c r="H10" s="125">
        <v>693</v>
      </c>
      <c r="I10" s="126">
        <v>-302</v>
      </c>
      <c r="J10" s="127">
        <v>7</v>
      </c>
      <c r="M10" s="10"/>
      <c r="N10" s="13"/>
      <c r="O10" s="13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ht="19.5" customHeight="1" thickBot="1">
      <c r="A11" s="22" t="s">
        <v>43</v>
      </c>
      <c r="B11" s="131">
        <v>3343</v>
      </c>
      <c r="C11" s="132">
        <v>-2454</v>
      </c>
      <c r="D11" s="131">
        <v>27</v>
      </c>
      <c r="E11" s="132">
        <v>-12</v>
      </c>
      <c r="F11" s="131">
        <v>83</v>
      </c>
      <c r="G11" s="132">
        <v>-31</v>
      </c>
      <c r="H11" s="131">
        <v>685</v>
      </c>
      <c r="I11" s="132">
        <v>-162</v>
      </c>
      <c r="J11" s="133">
        <v>1</v>
      </c>
      <c r="L11" s="1" t="s">
        <v>46</v>
      </c>
      <c r="M11" s="10"/>
      <c r="N11" s="13"/>
      <c r="O11" s="13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ht="19.5" customHeight="1" thickBot="1" thickTop="1">
      <c r="A12" s="23" t="s">
        <v>44</v>
      </c>
      <c r="B12" s="134">
        <f aca="true" t="shared" si="0" ref="B12:I12">SUM(B4:B11)</f>
        <v>17493</v>
      </c>
      <c r="C12" s="135">
        <f t="shared" si="0"/>
        <v>-21343</v>
      </c>
      <c r="D12" s="134">
        <f t="shared" si="0"/>
        <v>178</v>
      </c>
      <c r="E12" s="135">
        <f t="shared" si="0"/>
        <v>-14</v>
      </c>
      <c r="F12" s="134">
        <f t="shared" si="0"/>
        <v>557</v>
      </c>
      <c r="G12" s="135">
        <f t="shared" si="0"/>
        <v>-184</v>
      </c>
      <c r="H12" s="134">
        <f t="shared" si="0"/>
        <v>4382</v>
      </c>
      <c r="I12" s="135">
        <f t="shared" si="0"/>
        <v>-598</v>
      </c>
      <c r="J12" s="24" t="s">
        <v>45</v>
      </c>
      <c r="M12" s="10"/>
      <c r="N12" s="2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ht="13.5" thickTop="1"/>
    <row r="14" ht="12.75">
      <c r="A14" s="25" t="s">
        <v>53</v>
      </c>
    </row>
    <row r="15" ht="12.75">
      <c r="A15" s="25"/>
    </row>
    <row r="16" ht="12.75">
      <c r="I16" s="1" t="s">
        <v>46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